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9168" activeTab="0"/>
  </bookViews>
  <sheets>
    <sheet name="PC-Version" sheetId="1" r:id="rId1"/>
  </sheets>
  <definedNames>
    <definedName name="_xlnm.Print_Area" localSheetId="0">'PC-Version'!$A$1:$BD$107</definedName>
  </definedNames>
  <calcPr fullCalcOnLoad="1"/>
</workbook>
</file>

<file path=xl/sharedStrings.xml><?xml version="1.0" encoding="utf-8"?>
<sst xmlns="http://schemas.openxmlformats.org/spreadsheetml/2006/main" count="328" uniqueCount="70">
  <si>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</si>
  <si>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</si>
  <si>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</si>
  <si>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</si>
  <si>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</si>
  <si>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</si>
  <si>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</si>
  <si>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</si>
  <si>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</si>
  <si>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</si>
  <si>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</si>
  <si>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</si>
  <si>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</si>
  <si>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</si>
  <si>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</si>
  <si>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</si>
  <si>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</si>
  <si>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</si>
  <si>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</si>
  <si>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</si>
  <si>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</si>
  <si>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</si>
  <si>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</si>
  <si>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</si>
  <si>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</si>
  <si>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</si>
  <si>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</si>
  <si>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Punkte</t>
  </si>
  <si>
    <t>x</t>
  </si>
  <si>
    <t>Gruppe C</t>
  </si>
  <si>
    <t>C</t>
  </si>
  <si>
    <t>IV. Zwischenrunde</t>
  </si>
  <si>
    <t>Gruppe E</t>
  </si>
  <si>
    <t>Gruppe F</t>
  </si>
  <si>
    <t>1. Grp A</t>
  </si>
  <si>
    <t>2. Grp B</t>
  </si>
  <si>
    <t>1. Grp C</t>
  </si>
  <si>
    <t>2. Grp A</t>
  </si>
  <si>
    <t>1. Grp B</t>
  </si>
  <si>
    <t>2. Grp C</t>
  </si>
  <si>
    <t>E</t>
  </si>
  <si>
    <t>F</t>
  </si>
  <si>
    <t>2. Gruppe E</t>
  </si>
  <si>
    <t>2. Gruppe F</t>
  </si>
  <si>
    <t>1. Gruppe E</t>
  </si>
  <si>
    <t>1. Gruppe F</t>
  </si>
  <si>
    <t>Spiel um Platz 3 und 4</t>
  </si>
  <si>
    <t>Endspiel</t>
  </si>
  <si>
    <t>Platzierungen</t>
  </si>
  <si>
    <t>in der Breitwiesenhalle</t>
  </si>
  <si>
    <t>Tabelle bester Gruppendritter</t>
  </si>
  <si>
    <t>Sonntag</t>
  </si>
  <si>
    <t>TuS Ergenzingen F1-Junioren (2007)</t>
  </si>
  <si>
    <t>Fußball Hallenturnier für - F1-Junioren-Mannschaften</t>
  </si>
  <si>
    <t>III. Abschlusstabellen Vorrunde</t>
  </si>
  <si>
    <t>V. Spielplan Zwischenrunde</t>
  </si>
  <si>
    <t>VI. Abschlusstabellen Zwischenrunde</t>
  </si>
  <si>
    <t>VII. Endrunde</t>
  </si>
  <si>
    <t>TuS Ergenzingen</t>
  </si>
  <si>
    <t>SV Wurmlingen</t>
  </si>
  <si>
    <t>SGM Hochdorf-Vollmaringen</t>
  </si>
  <si>
    <t>SV Gündringen</t>
  </si>
  <si>
    <t>SSC Tübingen</t>
  </si>
  <si>
    <t>FC Rottenburg</t>
  </si>
  <si>
    <t>TSG Tübingen</t>
  </si>
  <si>
    <t>Spvgg Truchtelfingen</t>
  </si>
  <si>
    <t>FC Horb</t>
  </si>
  <si>
    <t>SV Bergfelden</t>
  </si>
  <si>
    <t>Spvgg Bieringen/Schwalldorf/Obernau</t>
  </si>
  <si>
    <t>SV Rangendingen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</si>
</sst>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6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sz val="18"/>
      <name val="Comic Sans MS"/>
      <family val="4"/>
    </font>
    <font>
      <sz val="18"/>
      <color indexed="9"/>
      <name val="Comic Sans MS"/>
      <family val="4"/>
    </font>
    <font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sz val="9"/>
      <name val="Arial"/>
      <family val="2"/>
    </font>
    <font>
      <sz val="2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30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Border="1" applyAlignment="1" applyProtection="1">
      <alignment horizontal="center" vertical="center"/>
      <protection hidden="1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60" fillId="0" borderId="0" xfId="0" applyFont="1" applyFill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left" vertical="center"/>
    </xf>
    <xf numFmtId="176" fontId="59" fillId="0" borderId="0" xfId="0" applyNumberFormat="1" applyFont="1" applyBorder="1" applyAlignment="1">
      <alignment horizontal="center" vertical="center"/>
    </xf>
    <xf numFmtId="0" fontId="59" fillId="0" borderId="0" xfId="0" applyFont="1" applyFill="1" applyBorder="1" applyAlignment="1">
      <alignment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176" fontId="61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center" readingOrder="2"/>
    </xf>
    <xf numFmtId="176" fontId="61" fillId="0" borderId="0" xfId="0" applyNumberFormat="1" applyFont="1" applyFill="1" applyBorder="1" applyAlignment="1">
      <alignment horizontal="center" vertical="justify" readingOrder="1"/>
    </xf>
    <xf numFmtId="0" fontId="59" fillId="0" borderId="0" xfId="0" applyFont="1" applyFill="1" applyAlignment="1">
      <alignment/>
    </xf>
    <xf numFmtId="0" fontId="59" fillId="0" borderId="0" xfId="0" applyFont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59" fillId="0" borderId="0" xfId="0" applyFon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3" borderId="21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0" fontId="2" fillId="0" borderId="3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45" fontId="3" fillId="0" borderId="11" xfId="0" applyNumberFormat="1" applyFont="1" applyBorder="1" applyAlignment="1">
      <alignment horizontal="center"/>
    </xf>
    <xf numFmtId="0" fontId="16" fillId="0" borderId="2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horizontal="left" vertical="center" shrinkToFit="1"/>
    </xf>
    <xf numFmtId="0" fontId="0" fillId="0" borderId="38" xfId="0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shrinkToFit="1"/>
    </xf>
    <xf numFmtId="0" fontId="0" fillId="0" borderId="4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1" fontId="0" fillId="0" borderId="26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176" fontId="0" fillId="0" borderId="0" xfId="0" applyNumberForma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left" vertical="center" shrinkToFit="1"/>
    </xf>
    <xf numFmtId="176" fontId="0" fillId="0" borderId="26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26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left" vertical="center" shrinkToFit="1"/>
    </xf>
    <xf numFmtId="20" fontId="0" fillId="0" borderId="29" xfId="0" applyNumberFormat="1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0" fontId="0" fillId="0" borderId="27" xfId="0" applyNumberFormat="1" applyFont="1" applyFill="1" applyBorder="1" applyAlignment="1">
      <alignment horizontal="center" vertical="center"/>
    </xf>
    <xf numFmtId="20" fontId="0" fillId="0" borderId="13" xfId="0" applyNumberFormat="1" applyFont="1" applyFill="1" applyBorder="1" applyAlignment="1">
      <alignment horizontal="center" vertical="center"/>
    </xf>
    <xf numFmtId="20" fontId="0" fillId="0" borderId="25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0" fillId="0" borderId="4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20" fontId="0" fillId="0" borderId="38" xfId="0" applyNumberFormat="1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/>
    </xf>
    <xf numFmtId="20" fontId="0" fillId="0" borderId="17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0" fontId="0" fillId="0" borderId="31" xfId="0" applyNumberFormat="1" applyFont="1" applyFill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20" fontId="0" fillId="0" borderId="30" xfId="0" applyNumberFormat="1" applyFont="1" applyFill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0" fillId="0" borderId="1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4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34" borderId="15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4" fontId="0" fillId="0" borderId="48" xfId="0" applyNumberFormat="1" applyFont="1" applyFill="1" applyBorder="1" applyAlignment="1">
      <alignment horizontal="center" vertical="center"/>
    </xf>
    <xf numFmtId="174" fontId="0" fillId="0" borderId="49" xfId="0" applyNumberFormat="1" applyFont="1" applyFill="1" applyBorder="1" applyAlignment="1">
      <alignment horizontal="center" vertical="center"/>
    </xf>
    <xf numFmtId="174" fontId="0" fillId="0" borderId="50" xfId="0" applyNumberFormat="1" applyFont="1" applyFill="1" applyBorder="1" applyAlignment="1">
      <alignment horizontal="center" vertical="center"/>
    </xf>
    <xf numFmtId="174" fontId="0" fillId="0" borderId="43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32" xfId="0" applyNumberFormat="1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4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51" xfId="0" applyBorder="1" applyAlignment="1">
      <alignment horizontal="left" vertical="center" shrinkToFit="1"/>
    </xf>
    <xf numFmtId="0" fontId="0" fillId="0" borderId="52" xfId="0" applyBorder="1" applyAlignment="1">
      <alignment horizontal="left" vertical="center" shrinkToFit="1"/>
    </xf>
    <xf numFmtId="0" fontId="0" fillId="0" borderId="53" xfId="0" applyBorder="1" applyAlignment="1">
      <alignment horizontal="left" vertical="center" shrinkToFit="1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51" xfId="0" applyFont="1" applyFill="1" applyBorder="1" applyAlignment="1">
      <alignment horizontal="left" vertical="center" shrinkToFit="1"/>
    </xf>
    <xf numFmtId="0" fontId="7" fillId="33" borderId="5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shrinkToFit="1"/>
    </xf>
    <xf numFmtId="0" fontId="2" fillId="0" borderId="3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3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9525</xdr:colOff>
      <xdr:row>61</xdr:row>
      <xdr:rowOff>28575</xdr:rowOff>
    </xdr:from>
    <xdr:to>
      <xdr:col>54</xdr:col>
      <xdr:colOff>19050</xdr:colOff>
      <xdr:row>63</xdr:row>
      <xdr:rowOff>142875</xdr:rowOff>
    </xdr:to>
    <xdr:pic>
      <xdr:nvPicPr>
        <xdr:cNvPr id="1" name="Command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0791825"/>
          <a:ext cx="1266825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9525</xdr:colOff>
      <xdr:row>93</xdr:row>
      <xdr:rowOff>28575</xdr:rowOff>
    </xdr:from>
    <xdr:to>
      <xdr:col>33</xdr:col>
      <xdr:colOff>9525</xdr:colOff>
      <xdr:row>94</xdr:row>
      <xdr:rowOff>142875</xdr:rowOff>
    </xdr:to>
    <xdr:pic>
      <xdr:nvPicPr>
        <xdr:cNvPr id="2" name="CommandButton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16221075"/>
          <a:ext cx="11430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CJ115"/>
  <sheetViews>
    <sheetView showGridLines="0" tabSelected="1" zoomScale="112" zoomScaleNormal="112" zoomScalePageLayoutView="0" workbookViewId="0" topLeftCell="A1">
      <selection activeCell="BV10" sqref="BV10"/>
    </sheetView>
  </sheetViews>
  <sheetFormatPr defaultColWidth="1.7109375" defaultRowHeight="12.75"/>
  <cols>
    <col min="1" max="56" width="1.7109375" style="0" customWidth="1"/>
    <col min="57" max="57" width="2.7109375" style="20" bestFit="1" customWidth="1"/>
    <col min="58" max="58" width="2.8515625" style="20" hidden="1" customWidth="1"/>
    <col min="59" max="59" width="2.140625" style="20" hidden="1" customWidth="1"/>
    <col min="60" max="60" width="2.8515625" style="20" hidden="1" customWidth="1"/>
    <col min="61" max="72" width="1.7109375" style="20" hidden="1" customWidth="1"/>
    <col min="73" max="73" width="1.7109375" style="20" customWidth="1"/>
    <col min="74" max="74" width="2.8515625" style="16" bestFit="1" customWidth="1"/>
    <col min="75" max="75" width="1.7109375" style="16" customWidth="1"/>
    <col min="76" max="76" width="1.7109375" style="20" customWidth="1"/>
    <col min="77" max="77" width="24.7109375" style="20" bestFit="1" customWidth="1"/>
    <col min="78" max="78" width="5.00390625" style="20" bestFit="1" customWidth="1"/>
    <col min="79" max="79" width="2.8515625" style="20" bestFit="1" customWidth="1"/>
    <col min="80" max="80" width="2.00390625" style="20" bestFit="1" customWidth="1"/>
    <col min="81" max="81" width="2.8515625" style="45" bestFit="1" customWidth="1"/>
    <col min="82" max="82" width="5.57421875" style="45" bestFit="1" customWidth="1"/>
    <col min="83" max="84" width="1.7109375" style="45" customWidth="1"/>
  </cols>
  <sheetData>
    <row r="1" ht="7.5" customHeight="1"/>
    <row r="2" spans="1:54" ht="33" customHeight="1">
      <c r="A2" s="238" t="s">
        <v>52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</row>
    <row r="3" spans="1:84" s="23" customFormat="1" ht="27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5"/>
      <c r="BW3" s="25"/>
      <c r="BX3" s="24"/>
      <c r="BY3" s="24"/>
      <c r="BZ3" s="24"/>
      <c r="CA3" s="24"/>
      <c r="CB3" s="24"/>
      <c r="CC3" s="46"/>
      <c r="CD3" s="46"/>
      <c r="CE3" s="46"/>
      <c r="CF3" s="46"/>
    </row>
    <row r="4" spans="1:84" s="2" customFormat="1" ht="15">
      <c r="A4" s="222" t="s">
        <v>53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17"/>
      <c r="BW4" s="17"/>
      <c r="BX4" s="21"/>
      <c r="BY4" s="21"/>
      <c r="BZ4" s="21"/>
      <c r="CA4" s="21"/>
      <c r="CB4" s="21"/>
      <c r="CC4" s="47"/>
      <c r="CD4" s="47"/>
      <c r="CE4" s="47"/>
      <c r="CF4" s="47"/>
    </row>
    <row r="5" spans="44:84" s="2" customFormat="1" ht="6" customHeight="1"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17"/>
      <c r="BW5" s="17"/>
      <c r="BX5" s="21"/>
      <c r="BY5" s="21"/>
      <c r="BZ5" s="21"/>
      <c r="CA5" s="21"/>
      <c r="CB5" s="21"/>
      <c r="CC5" s="47"/>
      <c r="CD5" s="47"/>
      <c r="CE5" s="47"/>
      <c r="CF5" s="47"/>
    </row>
    <row r="6" spans="12:84" s="2" customFormat="1" ht="15">
      <c r="L6" s="3" t="s">
        <v>0</v>
      </c>
      <c r="M6" s="239" t="s">
        <v>51</v>
      </c>
      <c r="N6" s="240"/>
      <c r="O6" s="240"/>
      <c r="P6" s="240"/>
      <c r="Q6" s="240"/>
      <c r="R6" s="240"/>
      <c r="S6" s="240"/>
      <c r="T6" s="240"/>
      <c r="U6" s="2" t="s">
        <v>1</v>
      </c>
      <c r="Y6" s="241">
        <v>42386</v>
      </c>
      <c r="Z6" s="241"/>
      <c r="AA6" s="241"/>
      <c r="AB6" s="241"/>
      <c r="AC6" s="241"/>
      <c r="AD6" s="241"/>
      <c r="AE6" s="241"/>
      <c r="AF6" s="241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17"/>
      <c r="BW6" s="17"/>
      <c r="BX6" s="21"/>
      <c r="BY6" s="21"/>
      <c r="BZ6" s="21"/>
      <c r="CA6" s="21"/>
      <c r="CB6" s="21"/>
      <c r="CC6" s="47"/>
      <c r="CD6" s="47"/>
      <c r="CE6" s="47"/>
      <c r="CF6" s="47"/>
    </row>
    <row r="7" spans="44:84" s="2" customFormat="1" ht="6" customHeight="1"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17"/>
      <c r="BW7" s="17"/>
      <c r="BX7" s="21"/>
      <c r="BY7" s="21"/>
      <c r="BZ7" s="21"/>
      <c r="CA7" s="21"/>
      <c r="CB7" s="21"/>
      <c r="CC7" s="47"/>
      <c r="CD7" s="47"/>
      <c r="CE7" s="47"/>
      <c r="CF7" s="47"/>
    </row>
    <row r="8" spans="2:84" s="2" customFormat="1" ht="15">
      <c r="B8" s="242" t="s">
        <v>49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17"/>
      <c r="BW8" s="17"/>
      <c r="BX8" s="21"/>
      <c r="BY8" s="21"/>
      <c r="BZ8" s="21"/>
      <c r="CA8" s="21"/>
      <c r="CB8" s="21"/>
      <c r="CC8" s="47"/>
      <c r="CD8" s="47"/>
      <c r="CE8" s="47"/>
      <c r="CF8" s="47"/>
    </row>
    <row r="9" spans="57:84" s="2" customFormat="1" ht="6" customHeight="1"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17"/>
      <c r="BW9" s="17"/>
      <c r="BX9" s="21"/>
      <c r="BY9" s="21"/>
      <c r="BZ9" s="21"/>
      <c r="CA9" s="21"/>
      <c r="CB9" s="21"/>
      <c r="CC9" s="47"/>
      <c r="CD9" s="47"/>
      <c r="CE9" s="47"/>
      <c r="CF9" s="47"/>
    </row>
    <row r="10" spans="7:84" s="2" customFormat="1" ht="15">
      <c r="G10" s="6" t="s">
        <v>2</v>
      </c>
      <c r="H10" s="164">
        <v>0.375</v>
      </c>
      <c r="I10" s="164"/>
      <c r="J10" s="164"/>
      <c r="K10" s="164"/>
      <c r="L10" s="164"/>
      <c r="M10" s="7" t="s">
        <v>3</v>
      </c>
      <c r="T10" s="6" t="s">
        <v>4</v>
      </c>
      <c r="U10" s="163">
        <v>1</v>
      </c>
      <c r="V10" s="163"/>
      <c r="W10" s="33" t="s">
        <v>28</v>
      </c>
      <c r="X10" s="119">
        <v>0.0062499999999999995</v>
      </c>
      <c r="Y10" s="119"/>
      <c r="Z10" s="119"/>
      <c r="AA10" s="119"/>
      <c r="AB10" s="119"/>
      <c r="AC10" s="7" t="s">
        <v>5</v>
      </c>
      <c r="AK10" s="6" t="s">
        <v>6</v>
      </c>
      <c r="AL10" s="119">
        <v>0.0006944444444444445</v>
      </c>
      <c r="AM10" s="119"/>
      <c r="AN10" s="119"/>
      <c r="AO10" s="119"/>
      <c r="AP10" s="119"/>
      <c r="AQ10" s="7" t="s">
        <v>5</v>
      </c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17"/>
      <c r="BW10" s="17"/>
      <c r="BX10" s="21"/>
      <c r="BY10" s="21"/>
      <c r="BZ10" s="21"/>
      <c r="CA10" s="21"/>
      <c r="CB10" s="21"/>
      <c r="CC10" s="47"/>
      <c r="CD10" s="47"/>
      <c r="CE10" s="47"/>
      <c r="CF10" s="47"/>
    </row>
    <row r="11" ht="9" customHeight="1"/>
    <row r="12" ht="6" customHeight="1"/>
    <row r="13" ht="12.75">
      <c r="B13" s="1" t="s">
        <v>7</v>
      </c>
    </row>
    <row r="14" ht="6" customHeight="1" thickBot="1"/>
    <row r="15" spans="2:55" ht="15.75" thickBot="1">
      <c r="B15" s="110" t="s">
        <v>12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2"/>
      <c r="AE15" s="110" t="s">
        <v>13</v>
      </c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2"/>
    </row>
    <row r="16" spans="2:55" ht="15">
      <c r="B16" s="232" t="s">
        <v>8</v>
      </c>
      <c r="C16" s="233"/>
      <c r="D16" s="230" t="s">
        <v>58</v>
      </c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71"/>
      <c r="Z16" s="272"/>
      <c r="AE16" s="232" t="s">
        <v>8</v>
      </c>
      <c r="AF16" s="233"/>
      <c r="AG16" s="230" t="s">
        <v>59</v>
      </c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71"/>
      <c r="BC16" s="272"/>
    </row>
    <row r="17" spans="2:55" ht="15">
      <c r="B17" s="232" t="s">
        <v>9</v>
      </c>
      <c r="C17" s="233"/>
      <c r="D17" s="230" t="s">
        <v>61</v>
      </c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71"/>
      <c r="Z17" s="272"/>
      <c r="AE17" s="232" t="s">
        <v>9</v>
      </c>
      <c r="AF17" s="233"/>
      <c r="AG17" s="230" t="s">
        <v>62</v>
      </c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71"/>
      <c r="BC17" s="272"/>
    </row>
    <row r="18" spans="2:55" ht="15">
      <c r="B18" s="232" t="s">
        <v>10</v>
      </c>
      <c r="C18" s="233"/>
      <c r="D18" s="230" t="s">
        <v>64</v>
      </c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71"/>
      <c r="Z18" s="272"/>
      <c r="AE18" s="232" t="s">
        <v>10</v>
      </c>
      <c r="AF18" s="233"/>
      <c r="AG18" s="230" t="s">
        <v>69</v>
      </c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71"/>
      <c r="BC18" s="272"/>
    </row>
    <row r="19" spans="2:55" ht="15" thickBot="1">
      <c r="B19" s="224" t="s">
        <v>11</v>
      </c>
      <c r="C19" s="225"/>
      <c r="D19" s="226" t="s">
        <v>66</v>
      </c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8"/>
      <c r="Z19" s="229"/>
      <c r="AE19" s="224" t="s">
        <v>11</v>
      </c>
      <c r="AF19" s="225"/>
      <c r="AG19" s="226" t="s">
        <v>67</v>
      </c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8"/>
      <c r="BC19" s="229"/>
    </row>
    <row r="20" spans="57:80" ht="6" customHeight="1" thickBot="1"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5"/>
      <c r="BY20" s="45"/>
      <c r="BZ20" s="45"/>
      <c r="CA20" s="45"/>
      <c r="CB20" s="45"/>
    </row>
    <row r="21" spans="16:80" ht="15.75" thickBot="1">
      <c r="P21" s="110" t="s">
        <v>29</v>
      </c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2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5"/>
      <c r="BY21" s="45"/>
      <c r="BZ21" s="45"/>
      <c r="CA21" s="45"/>
      <c r="CB21" s="45"/>
    </row>
    <row r="22" spans="16:80" ht="15">
      <c r="P22" s="232" t="s">
        <v>8</v>
      </c>
      <c r="Q22" s="233"/>
      <c r="R22" s="230" t="s">
        <v>60</v>
      </c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71"/>
      <c r="AN22" s="272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5"/>
      <c r="BY22" s="45"/>
      <c r="BZ22" s="45"/>
      <c r="CA22" s="45"/>
      <c r="CB22" s="45"/>
    </row>
    <row r="23" spans="16:80" ht="15">
      <c r="P23" s="232" t="s">
        <v>9</v>
      </c>
      <c r="Q23" s="233"/>
      <c r="R23" s="230" t="s">
        <v>63</v>
      </c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71"/>
      <c r="AN23" s="272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5"/>
      <c r="BY23" s="45"/>
      <c r="BZ23" s="45"/>
      <c r="CA23" s="45"/>
      <c r="CB23" s="45"/>
    </row>
    <row r="24" spans="16:80" ht="15">
      <c r="P24" s="232" t="s">
        <v>10</v>
      </c>
      <c r="Q24" s="233"/>
      <c r="R24" s="230" t="s">
        <v>65</v>
      </c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71"/>
      <c r="AN24" s="272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5"/>
      <c r="BY24" s="45"/>
      <c r="BZ24" s="45"/>
      <c r="CA24" s="45"/>
      <c r="CB24" s="45"/>
    </row>
    <row r="25" spans="16:80" ht="15" thickBot="1">
      <c r="P25" s="224" t="s">
        <v>11</v>
      </c>
      <c r="Q25" s="225"/>
      <c r="R25" s="226" t="s">
        <v>68</v>
      </c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8"/>
      <c r="AN25" s="229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5"/>
      <c r="BY25" s="45"/>
      <c r="BZ25" s="45"/>
      <c r="CA25" s="45"/>
      <c r="CB25" s="45"/>
    </row>
    <row r="27" spans="2:14" ht="12.75">
      <c r="B27" s="1" t="s">
        <v>23</v>
      </c>
      <c r="N27" s="32"/>
    </row>
    <row r="28" ht="6" customHeight="1" thickBot="1"/>
    <row r="29" spans="2:84" s="4" customFormat="1" ht="16.5" customHeight="1" thickBot="1">
      <c r="B29" s="279" t="s">
        <v>14</v>
      </c>
      <c r="C29" s="280"/>
      <c r="D29" s="210"/>
      <c r="E29" s="107"/>
      <c r="F29" s="211"/>
      <c r="G29" s="210" t="s">
        <v>15</v>
      </c>
      <c r="H29" s="107"/>
      <c r="I29" s="211"/>
      <c r="J29" s="210" t="s">
        <v>17</v>
      </c>
      <c r="K29" s="107"/>
      <c r="L29" s="107"/>
      <c r="M29" s="107"/>
      <c r="N29" s="211"/>
      <c r="O29" s="210" t="s">
        <v>18</v>
      </c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211"/>
      <c r="AW29" s="210" t="s">
        <v>21</v>
      </c>
      <c r="AX29" s="107"/>
      <c r="AY29" s="107"/>
      <c r="AZ29" s="107"/>
      <c r="BA29" s="211"/>
      <c r="BB29" s="212"/>
      <c r="BC29" s="213"/>
      <c r="BE29" s="48"/>
      <c r="BF29" s="54" t="s">
        <v>27</v>
      </c>
      <c r="BG29" s="55"/>
      <c r="BH29" s="55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18"/>
      <c r="BW29" s="18"/>
      <c r="BX29" s="48"/>
      <c r="BY29" s="48"/>
      <c r="BZ29" s="48"/>
      <c r="CA29" s="48"/>
      <c r="CB29" s="48"/>
      <c r="CC29" s="44"/>
      <c r="CD29" s="44"/>
      <c r="CE29" s="44"/>
      <c r="CF29" s="44"/>
    </row>
    <row r="30" spans="2:84" s="5" customFormat="1" ht="15.75" customHeight="1">
      <c r="B30" s="282">
        <v>1</v>
      </c>
      <c r="C30" s="281"/>
      <c r="D30" s="281"/>
      <c r="E30" s="281"/>
      <c r="F30" s="281"/>
      <c r="G30" s="281" t="s">
        <v>16</v>
      </c>
      <c r="H30" s="281"/>
      <c r="I30" s="184"/>
      <c r="J30" s="186">
        <f>$H$10</f>
        <v>0.375</v>
      </c>
      <c r="K30" s="187"/>
      <c r="L30" s="187"/>
      <c r="M30" s="187"/>
      <c r="N30" s="188"/>
      <c r="O30" s="192" t="str">
        <f>D16</f>
        <v>TuS Ergenzingen</v>
      </c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29" t="s">
        <v>20</v>
      </c>
      <c r="AF30" s="192" t="str">
        <f>D17</f>
        <v>SV Gündringen</v>
      </c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3"/>
      <c r="AW30" s="102"/>
      <c r="AX30" s="98"/>
      <c r="AY30" s="29" t="s">
        <v>19</v>
      </c>
      <c r="AZ30" s="98"/>
      <c r="BA30" s="99"/>
      <c r="BB30" s="102"/>
      <c r="BC30" s="103"/>
      <c r="BE30" s="61" t="str">
        <f>IF(ISBLANK(AZ30),"0",IF(AW30&gt;AZ30,3,IF(AW30=AZ30,1,0)))</f>
        <v>0</v>
      </c>
      <c r="BF30" s="62" t="s">
        <v>19</v>
      </c>
      <c r="BG30" s="61" t="str">
        <f>IF(ISBLANK(AJ30),"0",IF(AJ30&gt;AG30,3,IF(AJ30=AG30,1,0)))</f>
        <v>0</v>
      </c>
      <c r="BH30" s="63" t="str">
        <f>IF(ISBLANK(AZ30),"0",IF(AZ30&gt;AW30,3,IF(AZ30=AW30,1,0)))</f>
        <v>0</v>
      </c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 t="s">
        <v>19</v>
      </c>
      <c r="BV30" s="61" t="str">
        <f>IF(ISBLANK(AZ30),"0",IF(AZ30&gt;AW30,3,IF(AZ30=AW30,1,0)))</f>
        <v>0</v>
      </c>
      <c r="BW30" s="65"/>
      <c r="BX30" s="64"/>
      <c r="BY30" s="66" t="s">
        <v>12</v>
      </c>
      <c r="BZ30" s="64" t="s">
        <v>24</v>
      </c>
      <c r="CA30" s="94" t="s">
        <v>25</v>
      </c>
      <c r="CB30" s="94"/>
      <c r="CC30" s="94"/>
      <c r="CD30" s="67" t="s">
        <v>26</v>
      </c>
      <c r="CE30" s="49"/>
      <c r="CF30" s="49"/>
    </row>
    <row r="31" spans="2:84" s="4" customFormat="1" ht="15.75" customHeight="1" thickBot="1">
      <c r="B31" s="273">
        <v>2</v>
      </c>
      <c r="C31" s="274"/>
      <c r="D31" s="274"/>
      <c r="E31" s="274"/>
      <c r="F31" s="274"/>
      <c r="G31" s="274" t="s">
        <v>16</v>
      </c>
      <c r="H31" s="274"/>
      <c r="I31" s="196"/>
      <c r="J31" s="198">
        <f>J30+$U$10*$X$10+$AL$10</f>
        <v>0.3819444444444444</v>
      </c>
      <c r="K31" s="199"/>
      <c r="L31" s="199"/>
      <c r="M31" s="199"/>
      <c r="N31" s="200"/>
      <c r="O31" s="189" t="str">
        <f>D18</f>
        <v>TSG Tübingen</v>
      </c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0" t="s">
        <v>20</v>
      </c>
      <c r="AF31" s="189" t="str">
        <f>D19</f>
        <v>FC Horb</v>
      </c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90"/>
      <c r="AW31" s="140"/>
      <c r="AX31" s="86"/>
      <c r="AY31" s="10" t="s">
        <v>19</v>
      </c>
      <c r="AZ31" s="86"/>
      <c r="BA31" s="87"/>
      <c r="BB31" s="140"/>
      <c r="BC31" s="141"/>
      <c r="BE31" s="61" t="str">
        <f>IF(ISBLANK(AZ31),"0",IF(AW31&gt;AZ31,3,IF(AW31=AZ31,1,0)))</f>
        <v>0</v>
      </c>
      <c r="BF31" s="65" t="s">
        <v>19</v>
      </c>
      <c r="BG31" s="61" t="str">
        <f>IF(ISBLANK(AJ31),"0",IF(AJ31&gt;AG31,3,IF(AJ31=AG31,1,0)))</f>
        <v>0</v>
      </c>
      <c r="BH31" s="63" t="str">
        <f aca="true" t="shared" si="0" ref="BH31:BH47">IF(ISBLANK(AZ31),"0",IF(AZ31&gt;AW31,3,IF(AZ31=AW31,1,0)))</f>
        <v>0</v>
      </c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 t="s">
        <v>19</v>
      </c>
      <c r="BV31" s="61" t="str">
        <f aca="true" t="shared" si="1" ref="BV31:BV47">IF(ISBLANK(AZ31),"0",IF(AZ31&gt;AW31,3,IF(AZ31=AW31,1,0)))</f>
        <v>0</v>
      </c>
      <c r="BW31" s="65"/>
      <c r="BX31" s="64"/>
      <c r="BY31" s="64" t="str">
        <f>$D$19</f>
        <v>FC Horb</v>
      </c>
      <c r="BZ31" s="61">
        <f>SUM($BV$31+$BE$36+$BV$43)</f>
        <v>0</v>
      </c>
      <c r="CA31" s="68">
        <f>SUM($AZ$31+$AW$36+$AZ$43)</f>
        <v>0</v>
      </c>
      <c r="CB31" s="67" t="s">
        <v>19</v>
      </c>
      <c r="CC31" s="69">
        <f>SUM($AW$31+$AZ$36+$AW$43)</f>
        <v>0</v>
      </c>
      <c r="CD31" s="70">
        <f>SUM(CA31-CC31)</f>
        <v>0</v>
      </c>
      <c r="CE31" s="44"/>
      <c r="CF31" s="44"/>
    </row>
    <row r="32" spans="2:84" s="4" customFormat="1" ht="15.75" customHeight="1">
      <c r="B32" s="275">
        <v>3</v>
      </c>
      <c r="C32" s="276"/>
      <c r="D32" s="276"/>
      <c r="E32" s="276"/>
      <c r="F32" s="276"/>
      <c r="G32" s="276" t="s">
        <v>22</v>
      </c>
      <c r="H32" s="276"/>
      <c r="I32" s="276"/>
      <c r="J32" s="186">
        <f aca="true" t="shared" si="2" ref="J32:J47">J31+$U$10*$X$10+$AL$10</f>
        <v>0.38888888888888884</v>
      </c>
      <c r="K32" s="187"/>
      <c r="L32" s="187"/>
      <c r="M32" s="187"/>
      <c r="N32" s="188"/>
      <c r="O32" s="283" t="str">
        <f>AG16</f>
        <v>SV Wurmlingen</v>
      </c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9" t="s">
        <v>20</v>
      </c>
      <c r="AF32" s="277" t="str">
        <f>AG17</f>
        <v>SSC Tübingen</v>
      </c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277"/>
      <c r="AU32" s="277"/>
      <c r="AV32" s="278"/>
      <c r="AW32" s="268"/>
      <c r="AX32" s="270"/>
      <c r="AY32" s="9" t="s">
        <v>19</v>
      </c>
      <c r="AZ32" s="270"/>
      <c r="BA32" s="286"/>
      <c r="BB32" s="268"/>
      <c r="BC32" s="269"/>
      <c r="BE32" s="61" t="str">
        <f aca="true" t="shared" si="3" ref="BE32:BE47">IF(ISBLANK(AZ32),"0",IF(AW32&gt;AZ32,3,IF(AW32=AZ32,1,0)))</f>
        <v>0</v>
      </c>
      <c r="BF32" s="63" t="str">
        <f aca="true" t="shared" si="4" ref="BF32:BF47">IF(ISBLANK(AW32),"0",IF(AW32&gt;AZ32,3,IF(AW32=AZ32,1,0)))</f>
        <v>0</v>
      </c>
      <c r="BG32" s="63" t="s">
        <v>19</v>
      </c>
      <c r="BH32" s="63" t="str">
        <f t="shared" si="0"/>
        <v>0</v>
      </c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 t="s">
        <v>19</v>
      </c>
      <c r="BV32" s="61" t="str">
        <f t="shared" si="1"/>
        <v>0</v>
      </c>
      <c r="BW32" s="65"/>
      <c r="BX32" s="64"/>
      <c r="BY32" s="64" t="str">
        <f>$D$16</f>
        <v>TuS Ergenzingen</v>
      </c>
      <c r="BZ32" s="61">
        <f>SUM($BE$30+$BV$36+$BE$42)</f>
        <v>0</v>
      </c>
      <c r="CA32" s="68">
        <f>SUM($AW$30+$AZ$36+$AW$42)</f>
        <v>0</v>
      </c>
      <c r="CB32" s="67" t="s">
        <v>19</v>
      </c>
      <c r="CC32" s="69">
        <f>SUM($AZ$30+$AW$36+$AZ$42)</f>
        <v>0</v>
      </c>
      <c r="CD32" s="70">
        <f>SUM(CA32-CC32)</f>
        <v>0</v>
      </c>
      <c r="CE32" s="44"/>
      <c r="CF32" s="44"/>
    </row>
    <row r="33" spans="2:84" s="4" customFormat="1" ht="15.75" customHeight="1" thickBot="1">
      <c r="B33" s="273">
        <v>4</v>
      </c>
      <c r="C33" s="274"/>
      <c r="D33" s="274"/>
      <c r="E33" s="274"/>
      <c r="F33" s="274"/>
      <c r="G33" s="274" t="s">
        <v>22</v>
      </c>
      <c r="H33" s="274"/>
      <c r="I33" s="274"/>
      <c r="J33" s="198">
        <f t="shared" si="2"/>
        <v>0.39583333333333326</v>
      </c>
      <c r="K33" s="199"/>
      <c r="L33" s="199"/>
      <c r="M33" s="199"/>
      <c r="N33" s="200"/>
      <c r="O33" s="201" t="str">
        <f>AG18</f>
        <v>SV Rangendingen</v>
      </c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0" t="s">
        <v>20</v>
      </c>
      <c r="AF33" s="189" t="str">
        <f>AG19</f>
        <v>SV Bergfelden</v>
      </c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90"/>
      <c r="AW33" s="140"/>
      <c r="AX33" s="86"/>
      <c r="AY33" s="10" t="s">
        <v>19</v>
      </c>
      <c r="AZ33" s="86"/>
      <c r="BA33" s="87"/>
      <c r="BB33" s="140"/>
      <c r="BC33" s="141"/>
      <c r="BE33" s="61" t="str">
        <f t="shared" si="3"/>
        <v>0</v>
      </c>
      <c r="BF33" s="63" t="str">
        <f t="shared" si="4"/>
        <v>0</v>
      </c>
      <c r="BG33" s="63" t="s">
        <v>19</v>
      </c>
      <c r="BH33" s="63" t="str">
        <f t="shared" si="0"/>
        <v>0</v>
      </c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 t="s">
        <v>19</v>
      </c>
      <c r="BV33" s="61" t="str">
        <f t="shared" si="1"/>
        <v>0</v>
      </c>
      <c r="BW33" s="65"/>
      <c r="BX33" s="64"/>
      <c r="BY33" s="64" t="str">
        <f>$D$18</f>
        <v>TSG Tübingen</v>
      </c>
      <c r="BZ33" s="61">
        <f>SUM($BE$31+$BV$37+$BV$42)</f>
        <v>0</v>
      </c>
      <c r="CA33" s="68">
        <f>SUM($AW$31+$AZ$37+$AZ$42)</f>
        <v>0</v>
      </c>
      <c r="CB33" s="67" t="s">
        <v>19</v>
      </c>
      <c r="CC33" s="69">
        <f>SUM($AZ$31+$AW$37+$AW$42)</f>
        <v>0</v>
      </c>
      <c r="CD33" s="70">
        <f>SUM(CA33-CC33)</f>
        <v>0</v>
      </c>
      <c r="CE33" s="44"/>
      <c r="CF33" s="44"/>
    </row>
    <row r="34" spans="2:84" s="4" customFormat="1" ht="15.75" customHeight="1">
      <c r="B34" s="275">
        <v>5</v>
      </c>
      <c r="C34" s="276"/>
      <c r="D34" s="276"/>
      <c r="E34" s="276"/>
      <c r="F34" s="276"/>
      <c r="G34" s="276" t="s">
        <v>30</v>
      </c>
      <c r="H34" s="276"/>
      <c r="I34" s="276"/>
      <c r="J34" s="186">
        <f t="shared" si="2"/>
        <v>0.4027777777777777</v>
      </c>
      <c r="K34" s="187"/>
      <c r="L34" s="187"/>
      <c r="M34" s="187"/>
      <c r="N34" s="188"/>
      <c r="O34" s="283" t="str">
        <f>R22</f>
        <v>SGM Hochdorf-Vollmaringen</v>
      </c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9" t="s">
        <v>20</v>
      </c>
      <c r="AF34" s="277" t="str">
        <f>R23</f>
        <v>FC Rottenburg</v>
      </c>
      <c r="AG34" s="277"/>
      <c r="AH34" s="277"/>
      <c r="AI34" s="277"/>
      <c r="AJ34" s="277"/>
      <c r="AK34" s="277"/>
      <c r="AL34" s="277"/>
      <c r="AM34" s="277"/>
      <c r="AN34" s="277"/>
      <c r="AO34" s="277"/>
      <c r="AP34" s="277"/>
      <c r="AQ34" s="277"/>
      <c r="AR34" s="277"/>
      <c r="AS34" s="277"/>
      <c r="AT34" s="277"/>
      <c r="AU34" s="277"/>
      <c r="AV34" s="278"/>
      <c r="AW34" s="268"/>
      <c r="AX34" s="270"/>
      <c r="AY34" s="9" t="s">
        <v>19</v>
      </c>
      <c r="AZ34" s="270"/>
      <c r="BA34" s="286"/>
      <c r="BB34" s="268"/>
      <c r="BC34" s="269"/>
      <c r="BE34" s="61" t="str">
        <f t="shared" si="3"/>
        <v>0</v>
      </c>
      <c r="BF34" s="63" t="str">
        <f t="shared" si="4"/>
        <v>0</v>
      </c>
      <c r="BG34" s="63" t="s">
        <v>19</v>
      </c>
      <c r="BH34" s="63" t="str">
        <f t="shared" si="0"/>
        <v>0</v>
      </c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 t="s">
        <v>19</v>
      </c>
      <c r="BV34" s="61" t="str">
        <f t="shared" si="1"/>
        <v>0</v>
      </c>
      <c r="BW34" s="65"/>
      <c r="BX34" s="64"/>
      <c r="BY34" s="64" t="str">
        <f>$D$17</f>
        <v>SV Gündringen</v>
      </c>
      <c r="BZ34" s="61">
        <f>SUM($BV$30+$BE$37+$BE$43)</f>
        <v>0</v>
      </c>
      <c r="CA34" s="68">
        <f>SUM($AZ$30+$AW$37+$AW$43)</f>
        <v>0</v>
      </c>
      <c r="CB34" s="67" t="s">
        <v>19</v>
      </c>
      <c r="CC34" s="69">
        <f>SUM($AW$30+$AZ$37++$AZ$43)</f>
        <v>0</v>
      </c>
      <c r="CD34" s="70">
        <f>SUM(CA34-CC34)</f>
        <v>0</v>
      </c>
      <c r="CE34" s="44"/>
      <c r="CF34" s="44"/>
    </row>
    <row r="35" spans="2:84" s="4" customFormat="1" ht="15.75" customHeight="1" thickBot="1">
      <c r="B35" s="273">
        <v>6</v>
      </c>
      <c r="C35" s="274"/>
      <c r="D35" s="274"/>
      <c r="E35" s="274"/>
      <c r="F35" s="274"/>
      <c r="G35" s="274" t="s">
        <v>30</v>
      </c>
      <c r="H35" s="274"/>
      <c r="I35" s="274"/>
      <c r="J35" s="198">
        <f t="shared" si="2"/>
        <v>0.4097222222222221</v>
      </c>
      <c r="K35" s="199"/>
      <c r="L35" s="199"/>
      <c r="M35" s="199"/>
      <c r="N35" s="200"/>
      <c r="O35" s="201" t="str">
        <f>R24</f>
        <v>Spvgg Truchtelfingen</v>
      </c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0" t="s">
        <v>20</v>
      </c>
      <c r="AF35" s="189" t="str">
        <f>R25</f>
        <v>Spvgg Bieringen/Schwalldorf/Obernau</v>
      </c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90"/>
      <c r="AW35" s="140"/>
      <c r="AX35" s="86"/>
      <c r="AY35" s="10" t="s">
        <v>19</v>
      </c>
      <c r="AZ35" s="86"/>
      <c r="BA35" s="87"/>
      <c r="BB35" s="140"/>
      <c r="BC35" s="141"/>
      <c r="BE35" s="61" t="str">
        <f t="shared" si="3"/>
        <v>0</v>
      </c>
      <c r="BF35" s="63" t="str">
        <f t="shared" si="4"/>
        <v>0</v>
      </c>
      <c r="BG35" s="63" t="s">
        <v>19</v>
      </c>
      <c r="BH35" s="63" t="str">
        <f t="shared" si="0"/>
        <v>0</v>
      </c>
      <c r="BI35" s="64"/>
      <c r="BJ35" s="64"/>
      <c r="BK35" s="71"/>
      <c r="BL35" s="71"/>
      <c r="BM35" s="71"/>
      <c r="BN35" s="71"/>
      <c r="BO35" s="71"/>
      <c r="BP35" s="71"/>
      <c r="BQ35" s="71"/>
      <c r="BR35" s="71"/>
      <c r="BS35" s="71"/>
      <c r="BT35" s="64"/>
      <c r="BU35" s="64" t="s">
        <v>19</v>
      </c>
      <c r="BV35" s="61" t="str">
        <f t="shared" si="1"/>
        <v>0</v>
      </c>
      <c r="BW35" s="65"/>
      <c r="BX35" s="64"/>
      <c r="BY35" s="64"/>
      <c r="BZ35" s="64"/>
      <c r="CA35" s="68"/>
      <c r="CB35" s="68"/>
      <c r="CC35" s="68"/>
      <c r="CD35" s="68"/>
      <c r="CE35" s="44"/>
      <c r="CF35" s="44"/>
    </row>
    <row r="36" spans="2:84" s="4" customFormat="1" ht="15.75" customHeight="1">
      <c r="B36" s="275">
        <v>7</v>
      </c>
      <c r="C36" s="276"/>
      <c r="D36" s="276"/>
      <c r="E36" s="276"/>
      <c r="F36" s="276"/>
      <c r="G36" s="276" t="s">
        <v>16</v>
      </c>
      <c r="H36" s="276"/>
      <c r="I36" s="276"/>
      <c r="J36" s="186">
        <f t="shared" si="2"/>
        <v>0.4166666666666665</v>
      </c>
      <c r="K36" s="187"/>
      <c r="L36" s="187"/>
      <c r="M36" s="187"/>
      <c r="N36" s="188"/>
      <c r="O36" s="283" t="str">
        <f>D19</f>
        <v>FC Horb</v>
      </c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9" t="s">
        <v>20</v>
      </c>
      <c r="AF36" s="277" t="str">
        <f>D16</f>
        <v>TuS Ergenzingen</v>
      </c>
      <c r="AG36" s="277"/>
      <c r="AH36" s="277"/>
      <c r="AI36" s="277"/>
      <c r="AJ36" s="277"/>
      <c r="AK36" s="277"/>
      <c r="AL36" s="277"/>
      <c r="AM36" s="277"/>
      <c r="AN36" s="277"/>
      <c r="AO36" s="277"/>
      <c r="AP36" s="277"/>
      <c r="AQ36" s="277"/>
      <c r="AR36" s="277"/>
      <c r="AS36" s="277"/>
      <c r="AT36" s="277"/>
      <c r="AU36" s="277"/>
      <c r="AV36" s="278"/>
      <c r="AW36" s="268"/>
      <c r="AX36" s="270"/>
      <c r="AY36" s="9" t="s">
        <v>19</v>
      </c>
      <c r="AZ36" s="270"/>
      <c r="BA36" s="286"/>
      <c r="BB36" s="268"/>
      <c r="BC36" s="269"/>
      <c r="BD36" s="31"/>
      <c r="BE36" s="61" t="str">
        <f t="shared" si="3"/>
        <v>0</v>
      </c>
      <c r="BF36" s="63" t="str">
        <f t="shared" si="4"/>
        <v>0</v>
      </c>
      <c r="BG36" s="63" t="s">
        <v>19</v>
      </c>
      <c r="BH36" s="63" t="str">
        <f t="shared" si="0"/>
        <v>0</v>
      </c>
      <c r="BI36" s="64"/>
      <c r="BJ36" s="64"/>
      <c r="BK36" s="72"/>
      <c r="BL36" s="72"/>
      <c r="BM36" s="73" t="str">
        <f>$D$17</f>
        <v>SV Gündringen</v>
      </c>
      <c r="BN36" s="74">
        <f>SUM($BH$30+$BF$35+$BH$42+$BF$47)</f>
        <v>0</v>
      </c>
      <c r="BO36" s="74">
        <f>SUM($AZ$30+$AW$35+$AZ$42+$AW$47)</f>
        <v>0</v>
      </c>
      <c r="BP36" s="75" t="s">
        <v>19</v>
      </c>
      <c r="BQ36" s="74">
        <f>SUM($AW$30+$AZ$35+$AW$42+$AZ$47)</f>
        <v>0</v>
      </c>
      <c r="BR36" s="76">
        <f>SUM(BO36-BQ36)</f>
        <v>0</v>
      </c>
      <c r="BS36" s="64"/>
      <c r="BT36" s="64"/>
      <c r="BU36" s="64" t="s">
        <v>19</v>
      </c>
      <c r="BV36" s="61" t="str">
        <f t="shared" si="1"/>
        <v>0</v>
      </c>
      <c r="BW36" s="65"/>
      <c r="BX36" s="64"/>
      <c r="BY36" s="66" t="s">
        <v>13</v>
      </c>
      <c r="BZ36" s="64" t="s">
        <v>24</v>
      </c>
      <c r="CA36" s="94" t="s">
        <v>25</v>
      </c>
      <c r="CB36" s="94"/>
      <c r="CC36" s="94"/>
      <c r="CD36" s="67" t="s">
        <v>26</v>
      </c>
      <c r="CE36" s="44"/>
      <c r="CF36" s="44"/>
    </row>
    <row r="37" spans="2:84" s="4" customFormat="1" ht="15.75" customHeight="1" thickBot="1">
      <c r="B37" s="273">
        <v>8</v>
      </c>
      <c r="C37" s="274"/>
      <c r="D37" s="274"/>
      <c r="E37" s="274"/>
      <c r="F37" s="274"/>
      <c r="G37" s="274" t="s">
        <v>16</v>
      </c>
      <c r="H37" s="274"/>
      <c r="I37" s="274"/>
      <c r="J37" s="198">
        <f t="shared" si="2"/>
        <v>0.42361111111111094</v>
      </c>
      <c r="K37" s="199"/>
      <c r="L37" s="199"/>
      <c r="M37" s="199"/>
      <c r="N37" s="200"/>
      <c r="O37" s="201" t="str">
        <f>D17</f>
        <v>SV Gündringen</v>
      </c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0" t="s">
        <v>20</v>
      </c>
      <c r="AF37" s="189" t="str">
        <f>D18</f>
        <v>TSG Tübingen</v>
      </c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90"/>
      <c r="AW37" s="140"/>
      <c r="AX37" s="86"/>
      <c r="AY37" s="10" t="s">
        <v>19</v>
      </c>
      <c r="AZ37" s="86"/>
      <c r="BA37" s="87"/>
      <c r="BB37" s="140"/>
      <c r="BC37" s="141"/>
      <c r="BD37" s="31"/>
      <c r="BE37" s="61" t="str">
        <f t="shared" si="3"/>
        <v>0</v>
      </c>
      <c r="BF37" s="63" t="str">
        <f t="shared" si="4"/>
        <v>0</v>
      </c>
      <c r="BG37" s="63" t="s">
        <v>19</v>
      </c>
      <c r="BH37" s="63" t="str">
        <f t="shared" si="0"/>
        <v>0</v>
      </c>
      <c r="BI37" s="64"/>
      <c r="BJ37" s="64"/>
      <c r="BK37" s="72"/>
      <c r="BL37" s="72"/>
      <c r="BM37" s="73">
        <f>$D$20</f>
        <v>0</v>
      </c>
      <c r="BN37" s="74">
        <f>SUM($BF$34+$BH$38+$BF$43+$BH$47)</f>
        <v>0</v>
      </c>
      <c r="BO37" s="74">
        <f>SUM($AW$34+$AZ$38+$AW$43+$AZ$47)</f>
        <v>0</v>
      </c>
      <c r="BP37" s="75" t="s">
        <v>19</v>
      </c>
      <c r="BQ37" s="74">
        <f>SUM($AZ$34+$AW$38+$AZ$43+$AW$47)</f>
        <v>0</v>
      </c>
      <c r="BR37" s="76">
        <f>SUM(BO37-BQ37)</f>
        <v>0</v>
      </c>
      <c r="BS37" s="64"/>
      <c r="BT37" s="64"/>
      <c r="BU37" s="64" t="s">
        <v>19</v>
      </c>
      <c r="BV37" s="61" t="str">
        <f t="shared" si="1"/>
        <v>0</v>
      </c>
      <c r="BW37" s="65"/>
      <c r="BX37" s="64"/>
      <c r="BY37" s="64" t="str">
        <f>$AG$19</f>
        <v>SV Bergfelden</v>
      </c>
      <c r="BZ37" s="61">
        <f>SUM($BV$33+$BE$38+$BV$45)</f>
        <v>0</v>
      </c>
      <c r="CA37" s="68">
        <f>SUM($AZ$33+$AW$38+$AZ$45)</f>
        <v>0</v>
      </c>
      <c r="CB37" s="67" t="s">
        <v>19</v>
      </c>
      <c r="CC37" s="69">
        <f>SUM($AW$33+$AZ$38+$AW$45)</f>
        <v>0</v>
      </c>
      <c r="CD37" s="70">
        <f>SUM(CA37-CC37)</f>
        <v>0</v>
      </c>
      <c r="CE37" s="44"/>
      <c r="CF37" s="44"/>
    </row>
    <row r="38" spans="2:84" s="4" customFormat="1" ht="15.75" customHeight="1">
      <c r="B38" s="275">
        <v>9</v>
      </c>
      <c r="C38" s="276"/>
      <c r="D38" s="276"/>
      <c r="E38" s="276"/>
      <c r="F38" s="276"/>
      <c r="G38" s="276" t="s">
        <v>22</v>
      </c>
      <c r="H38" s="276"/>
      <c r="I38" s="276"/>
      <c r="J38" s="186">
        <f t="shared" si="2"/>
        <v>0.43055555555555536</v>
      </c>
      <c r="K38" s="187"/>
      <c r="L38" s="187"/>
      <c r="M38" s="187"/>
      <c r="N38" s="188"/>
      <c r="O38" s="283" t="str">
        <f>AG19</f>
        <v>SV Bergfelden</v>
      </c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9" t="s">
        <v>20</v>
      </c>
      <c r="AF38" s="277" t="str">
        <f>AG16</f>
        <v>SV Wurmlingen</v>
      </c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77"/>
      <c r="AU38" s="277"/>
      <c r="AV38" s="278"/>
      <c r="AW38" s="268"/>
      <c r="AX38" s="270"/>
      <c r="AY38" s="9" t="s">
        <v>19</v>
      </c>
      <c r="AZ38" s="270"/>
      <c r="BA38" s="286"/>
      <c r="BB38" s="268"/>
      <c r="BC38" s="269"/>
      <c r="BD38" s="31"/>
      <c r="BE38" s="61" t="str">
        <f t="shared" si="3"/>
        <v>0</v>
      </c>
      <c r="BF38" s="63" t="str">
        <f t="shared" si="4"/>
        <v>0</v>
      </c>
      <c r="BG38" s="63" t="s">
        <v>19</v>
      </c>
      <c r="BH38" s="63" t="str">
        <f t="shared" si="0"/>
        <v>0</v>
      </c>
      <c r="BI38" s="64"/>
      <c r="BJ38" s="64"/>
      <c r="BK38" s="72"/>
      <c r="BL38" s="72"/>
      <c r="BM38" s="73" t="str">
        <f>$D$19</f>
        <v>FC Horb</v>
      </c>
      <c r="BN38" s="74" t="e">
        <f>SUM($BF$31+$BH$35+$BF$39+$BH$43)</f>
        <v>#VALUE!</v>
      </c>
      <c r="BO38" s="74">
        <f>SUM($AW$31+$AZ$35+$AW$39+$AZ$43)</f>
        <v>0</v>
      </c>
      <c r="BP38" s="75" t="s">
        <v>19</v>
      </c>
      <c r="BQ38" s="74">
        <f>SUM($AZ$31+$AW$35+$AZ$39+$AW$43)</f>
        <v>0</v>
      </c>
      <c r="BR38" s="76">
        <f>SUM(BO38-BQ38)</f>
        <v>0</v>
      </c>
      <c r="BS38" s="64"/>
      <c r="BT38" s="64"/>
      <c r="BU38" s="64" t="s">
        <v>19</v>
      </c>
      <c r="BV38" s="61" t="str">
        <f t="shared" si="1"/>
        <v>0</v>
      </c>
      <c r="BW38" s="65"/>
      <c r="BX38" s="64"/>
      <c r="BY38" s="64" t="str">
        <f>$AG$18</f>
        <v>SV Rangendingen</v>
      </c>
      <c r="BZ38" s="61">
        <f>SUM($BE$33+$BV$39+$BV$44)</f>
        <v>0</v>
      </c>
      <c r="CA38" s="68">
        <f>SUM($AW$33+$AZ$39+$AZ$44)</f>
        <v>0</v>
      </c>
      <c r="CB38" s="67" t="s">
        <v>19</v>
      </c>
      <c r="CC38" s="69">
        <f>SUM($AZ$33+$AW$39+$AW$44)</f>
        <v>0</v>
      </c>
      <c r="CD38" s="70">
        <f>SUM(CA38-CC38)</f>
        <v>0</v>
      </c>
      <c r="CE38" s="44"/>
      <c r="CF38" s="44"/>
    </row>
    <row r="39" spans="2:84" s="4" customFormat="1" ht="15.75" customHeight="1" thickBot="1">
      <c r="B39" s="273">
        <v>10</v>
      </c>
      <c r="C39" s="274"/>
      <c r="D39" s="274"/>
      <c r="E39" s="274"/>
      <c r="F39" s="274"/>
      <c r="G39" s="274" t="s">
        <v>22</v>
      </c>
      <c r="H39" s="274"/>
      <c r="I39" s="274"/>
      <c r="J39" s="198">
        <f t="shared" si="2"/>
        <v>0.4374999999999998</v>
      </c>
      <c r="K39" s="199"/>
      <c r="L39" s="199"/>
      <c r="M39" s="199"/>
      <c r="N39" s="200"/>
      <c r="O39" s="201" t="str">
        <f>AG17</f>
        <v>SSC Tübingen</v>
      </c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0" t="s">
        <v>20</v>
      </c>
      <c r="AF39" s="189" t="str">
        <f>AG18</f>
        <v>SV Rangendingen</v>
      </c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90"/>
      <c r="AW39" s="140"/>
      <c r="AX39" s="86"/>
      <c r="AY39" s="10" t="s">
        <v>19</v>
      </c>
      <c r="AZ39" s="86"/>
      <c r="BA39" s="87"/>
      <c r="BB39" s="140"/>
      <c r="BC39" s="141"/>
      <c r="BD39" s="31"/>
      <c r="BE39" s="61" t="str">
        <f t="shared" si="3"/>
        <v>0</v>
      </c>
      <c r="BF39" s="63" t="str">
        <f t="shared" si="4"/>
        <v>0</v>
      </c>
      <c r="BG39" s="63" t="s">
        <v>19</v>
      </c>
      <c r="BH39" s="63" t="str">
        <f t="shared" si="0"/>
        <v>0</v>
      </c>
      <c r="BI39" s="64"/>
      <c r="BJ39" s="64"/>
      <c r="BK39" s="72"/>
      <c r="BL39" s="72"/>
      <c r="BM39" s="73" t="str">
        <f>$D$18</f>
        <v>TSG Tübingen</v>
      </c>
      <c r="BN39" s="74">
        <f>SUM($BH$31+$BF$38+$BF$42+$BH$46)</f>
        <v>0</v>
      </c>
      <c r="BO39" s="74">
        <f>SUM($AZ$31+$AW$38+$AW$42+$AZ$46)</f>
        <v>0</v>
      </c>
      <c r="BP39" s="75" t="s">
        <v>19</v>
      </c>
      <c r="BQ39" s="74">
        <f>SUM($AW$31+$AZ$38+$AZ$42+$AW$46)</f>
        <v>0</v>
      </c>
      <c r="BR39" s="76">
        <f>SUM(BO39-BQ39)</f>
        <v>0</v>
      </c>
      <c r="BS39" s="64"/>
      <c r="BT39" s="64"/>
      <c r="BU39" s="64" t="s">
        <v>19</v>
      </c>
      <c r="BV39" s="61" t="str">
        <f t="shared" si="1"/>
        <v>0</v>
      </c>
      <c r="BW39" s="65"/>
      <c r="BX39" s="64"/>
      <c r="BY39" s="64" t="str">
        <f>$AG$17</f>
        <v>SSC Tübingen</v>
      </c>
      <c r="BZ39" s="61">
        <f>SUM($BV$32+$BE$39+$BE$45)</f>
        <v>0</v>
      </c>
      <c r="CA39" s="68">
        <f>SUM($AZ$32+$AW$39+$AW$45)</f>
        <v>0</v>
      </c>
      <c r="CB39" s="67" t="s">
        <v>19</v>
      </c>
      <c r="CC39" s="69">
        <f>SUM($AW$32+$AZ$39+$AZ$45)</f>
        <v>0</v>
      </c>
      <c r="CD39" s="70">
        <f>SUM(CA39-CC39)</f>
        <v>0</v>
      </c>
      <c r="CE39" s="44"/>
      <c r="CF39" s="44"/>
    </row>
    <row r="40" spans="2:84" s="4" customFormat="1" ht="15.75" customHeight="1">
      <c r="B40" s="284">
        <v>11</v>
      </c>
      <c r="C40" s="285"/>
      <c r="D40" s="285"/>
      <c r="E40" s="285"/>
      <c r="F40" s="285"/>
      <c r="G40" s="285" t="s">
        <v>30</v>
      </c>
      <c r="H40" s="285"/>
      <c r="I40" s="285"/>
      <c r="J40" s="186">
        <f t="shared" si="2"/>
        <v>0.4444444444444442</v>
      </c>
      <c r="K40" s="187"/>
      <c r="L40" s="187"/>
      <c r="M40" s="187"/>
      <c r="N40" s="188"/>
      <c r="O40" s="287" t="str">
        <f>R25</f>
        <v>Spvgg Bieringen/Schwalldorf/Obernau</v>
      </c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  <c r="AE40" s="8" t="s">
        <v>20</v>
      </c>
      <c r="AF40" s="288" t="str">
        <f>R22</f>
        <v>SGM Hochdorf-Vollmaringen</v>
      </c>
      <c r="AG40" s="288"/>
      <c r="AH40" s="288"/>
      <c r="AI40" s="288"/>
      <c r="AJ40" s="288"/>
      <c r="AK40" s="288"/>
      <c r="AL40" s="288"/>
      <c r="AM40" s="288"/>
      <c r="AN40" s="288"/>
      <c r="AO40" s="288"/>
      <c r="AP40" s="288"/>
      <c r="AQ40" s="288"/>
      <c r="AR40" s="288"/>
      <c r="AS40" s="288"/>
      <c r="AT40" s="288"/>
      <c r="AU40" s="288"/>
      <c r="AV40" s="289"/>
      <c r="AW40" s="290"/>
      <c r="AX40" s="291"/>
      <c r="AY40" s="9" t="s">
        <v>19</v>
      </c>
      <c r="AZ40" s="291"/>
      <c r="BA40" s="292"/>
      <c r="BB40" s="290"/>
      <c r="BC40" s="293"/>
      <c r="BD40" s="31"/>
      <c r="BE40" s="61" t="str">
        <f t="shared" si="3"/>
        <v>0</v>
      </c>
      <c r="BF40" s="63" t="str">
        <f t="shared" si="4"/>
        <v>0</v>
      </c>
      <c r="BG40" s="63" t="s">
        <v>19</v>
      </c>
      <c r="BH40" s="63" t="str">
        <f t="shared" si="0"/>
        <v>0</v>
      </c>
      <c r="BI40" s="64"/>
      <c r="BJ40" s="64"/>
      <c r="BK40" s="72"/>
      <c r="BL40" s="72"/>
      <c r="BM40" s="77" t="str">
        <f>$D$16</f>
        <v>TuS Ergenzingen</v>
      </c>
      <c r="BN40" s="74" t="e">
        <f>SUM($BF$30+$BH$34+$BH$39+$BF$46)</f>
        <v>#VALUE!</v>
      </c>
      <c r="BO40" s="74">
        <f>SUM($AW$30+$AZ$34+$AZ$39+$AW$46)</f>
        <v>0</v>
      </c>
      <c r="BP40" s="75" t="s">
        <v>19</v>
      </c>
      <c r="BQ40" s="74">
        <f>SUM($AZ$30+$AW$34+$AW$39+$AZ$46)</f>
        <v>0</v>
      </c>
      <c r="BR40" s="78">
        <f>SUM(BO40-BQ40)</f>
        <v>0</v>
      </c>
      <c r="BS40" s="64"/>
      <c r="BT40" s="64"/>
      <c r="BU40" s="64" t="s">
        <v>19</v>
      </c>
      <c r="BV40" s="61" t="str">
        <f t="shared" si="1"/>
        <v>0</v>
      </c>
      <c r="BW40" s="65"/>
      <c r="BX40" s="64"/>
      <c r="BY40" s="64" t="str">
        <f>$AG$16</f>
        <v>SV Wurmlingen</v>
      </c>
      <c r="BZ40" s="61">
        <f>SUM($BE$32+$BV$38+$BE$44)</f>
        <v>0</v>
      </c>
      <c r="CA40" s="68">
        <f>SUM($AW$32+$AZ$38+$AW$44)</f>
        <v>0</v>
      </c>
      <c r="CB40" s="67" t="s">
        <v>19</v>
      </c>
      <c r="CC40" s="69">
        <f>SUM($AZ$32+$AW$38+$AZ$44)</f>
        <v>0</v>
      </c>
      <c r="CD40" s="70">
        <f>SUM(CA40-CC40)</f>
        <v>0</v>
      </c>
      <c r="CE40" s="44"/>
      <c r="CF40" s="44"/>
    </row>
    <row r="41" spans="2:84" s="4" customFormat="1" ht="15.75" customHeight="1" thickBot="1">
      <c r="B41" s="273">
        <v>12</v>
      </c>
      <c r="C41" s="274"/>
      <c r="D41" s="274"/>
      <c r="E41" s="274"/>
      <c r="F41" s="274"/>
      <c r="G41" s="274" t="s">
        <v>30</v>
      </c>
      <c r="H41" s="274"/>
      <c r="I41" s="274"/>
      <c r="J41" s="198">
        <f t="shared" si="2"/>
        <v>0.4513888888888886</v>
      </c>
      <c r="K41" s="199"/>
      <c r="L41" s="199"/>
      <c r="M41" s="199"/>
      <c r="N41" s="200"/>
      <c r="O41" s="201" t="str">
        <f>R23</f>
        <v>FC Rottenburg</v>
      </c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0" t="s">
        <v>20</v>
      </c>
      <c r="AF41" s="189" t="str">
        <f>R24</f>
        <v>Spvgg Truchtelfingen</v>
      </c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90"/>
      <c r="AW41" s="140"/>
      <c r="AX41" s="86"/>
      <c r="AY41" s="10" t="s">
        <v>19</v>
      </c>
      <c r="AZ41" s="86"/>
      <c r="BA41" s="87"/>
      <c r="BB41" s="140"/>
      <c r="BC41" s="141"/>
      <c r="BD41" s="31"/>
      <c r="BE41" s="61" t="str">
        <f t="shared" si="3"/>
        <v>0</v>
      </c>
      <c r="BF41" s="63" t="str">
        <f t="shared" si="4"/>
        <v>0</v>
      </c>
      <c r="BG41" s="63" t="s">
        <v>19</v>
      </c>
      <c r="BH41" s="63" t="str">
        <f t="shared" si="0"/>
        <v>0</v>
      </c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 t="s">
        <v>19</v>
      </c>
      <c r="BV41" s="61" t="str">
        <f t="shared" si="1"/>
        <v>0</v>
      </c>
      <c r="BW41" s="65"/>
      <c r="BX41" s="64"/>
      <c r="BY41" s="64"/>
      <c r="BZ41" s="64"/>
      <c r="CA41" s="68"/>
      <c r="CB41" s="68"/>
      <c r="CC41" s="68"/>
      <c r="CD41" s="68"/>
      <c r="CE41" s="44"/>
      <c r="CF41" s="44"/>
    </row>
    <row r="42" spans="2:84" s="4" customFormat="1" ht="15.75" customHeight="1">
      <c r="B42" s="275">
        <v>13</v>
      </c>
      <c r="C42" s="276"/>
      <c r="D42" s="276"/>
      <c r="E42" s="276"/>
      <c r="F42" s="276"/>
      <c r="G42" s="276" t="s">
        <v>16</v>
      </c>
      <c r="H42" s="276"/>
      <c r="I42" s="276"/>
      <c r="J42" s="186">
        <f t="shared" si="2"/>
        <v>0.45833333333333304</v>
      </c>
      <c r="K42" s="187"/>
      <c r="L42" s="187"/>
      <c r="M42" s="187"/>
      <c r="N42" s="188"/>
      <c r="O42" s="283" t="str">
        <f>D16</f>
        <v>TuS Ergenzingen</v>
      </c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  <c r="AC42" s="277"/>
      <c r="AD42" s="277"/>
      <c r="AE42" s="9" t="s">
        <v>20</v>
      </c>
      <c r="AF42" s="277" t="str">
        <f>D18</f>
        <v>TSG Tübingen</v>
      </c>
      <c r="AG42" s="277"/>
      <c r="AH42" s="277"/>
      <c r="AI42" s="277"/>
      <c r="AJ42" s="277"/>
      <c r="AK42" s="277"/>
      <c r="AL42" s="277"/>
      <c r="AM42" s="277"/>
      <c r="AN42" s="277"/>
      <c r="AO42" s="277"/>
      <c r="AP42" s="277"/>
      <c r="AQ42" s="277"/>
      <c r="AR42" s="277"/>
      <c r="AS42" s="277"/>
      <c r="AT42" s="277"/>
      <c r="AU42" s="277"/>
      <c r="AV42" s="278"/>
      <c r="AW42" s="268"/>
      <c r="AX42" s="270"/>
      <c r="AY42" s="9" t="s">
        <v>19</v>
      </c>
      <c r="AZ42" s="270"/>
      <c r="BA42" s="286"/>
      <c r="BB42" s="268"/>
      <c r="BC42" s="269"/>
      <c r="BD42" s="31"/>
      <c r="BE42" s="61" t="str">
        <f t="shared" si="3"/>
        <v>0</v>
      </c>
      <c r="BF42" s="63" t="str">
        <f t="shared" si="4"/>
        <v>0</v>
      </c>
      <c r="BG42" s="63" t="s">
        <v>19</v>
      </c>
      <c r="BH42" s="63" t="str">
        <f t="shared" si="0"/>
        <v>0</v>
      </c>
      <c r="BI42" s="64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64"/>
      <c r="BU42" s="64" t="s">
        <v>19</v>
      </c>
      <c r="BV42" s="61" t="str">
        <f t="shared" si="1"/>
        <v>0</v>
      </c>
      <c r="BW42" s="65"/>
      <c r="BX42" s="64"/>
      <c r="BY42" s="66" t="s">
        <v>29</v>
      </c>
      <c r="BZ42" s="64" t="s">
        <v>24</v>
      </c>
      <c r="CA42" s="94" t="s">
        <v>25</v>
      </c>
      <c r="CB42" s="94"/>
      <c r="CC42" s="94"/>
      <c r="CD42" s="67" t="s">
        <v>26</v>
      </c>
      <c r="CE42" s="44"/>
      <c r="CF42" s="44"/>
    </row>
    <row r="43" spans="2:84" s="4" customFormat="1" ht="15.75" customHeight="1" thickBot="1">
      <c r="B43" s="273">
        <v>14</v>
      </c>
      <c r="C43" s="274"/>
      <c r="D43" s="274"/>
      <c r="E43" s="274"/>
      <c r="F43" s="274"/>
      <c r="G43" s="274" t="s">
        <v>16</v>
      </c>
      <c r="H43" s="274"/>
      <c r="I43" s="274"/>
      <c r="J43" s="198">
        <f t="shared" si="2"/>
        <v>0.46527777777777746</v>
      </c>
      <c r="K43" s="199"/>
      <c r="L43" s="199"/>
      <c r="M43" s="199"/>
      <c r="N43" s="200"/>
      <c r="O43" s="201" t="str">
        <f>D17</f>
        <v>SV Gündringen</v>
      </c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0" t="s">
        <v>20</v>
      </c>
      <c r="AF43" s="189" t="str">
        <f>D19</f>
        <v>FC Horb</v>
      </c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90"/>
      <c r="AW43" s="140"/>
      <c r="AX43" s="86"/>
      <c r="AY43" s="10" t="s">
        <v>19</v>
      </c>
      <c r="AZ43" s="86"/>
      <c r="BA43" s="87"/>
      <c r="BB43" s="140"/>
      <c r="BC43" s="141"/>
      <c r="BD43" s="31"/>
      <c r="BE43" s="61" t="str">
        <f t="shared" si="3"/>
        <v>0</v>
      </c>
      <c r="BF43" s="63" t="str">
        <f t="shared" si="4"/>
        <v>0</v>
      </c>
      <c r="BG43" s="63" t="s">
        <v>19</v>
      </c>
      <c r="BH43" s="63" t="str">
        <f t="shared" si="0"/>
        <v>0</v>
      </c>
      <c r="BI43" s="64"/>
      <c r="BJ43" s="64"/>
      <c r="BK43" s="72"/>
      <c r="BL43" s="72"/>
      <c r="BM43" s="73" t="str">
        <f>AG16</f>
        <v>SV Wurmlingen</v>
      </c>
      <c r="BN43" s="74" t="e">
        <f>SUM($BH$33+$BF$40+$BF$44+#REF!)</f>
        <v>#REF!</v>
      </c>
      <c r="BO43" s="74" t="e">
        <f>SUM($AZ$33+$AW$40+$AW$44+#REF!)</f>
        <v>#REF!</v>
      </c>
      <c r="BP43" s="75" t="s">
        <v>19</v>
      </c>
      <c r="BQ43" s="74" t="e">
        <f>SUM($AW$33+$AZ$40+$AZ$44+#REF!)</f>
        <v>#REF!</v>
      </c>
      <c r="BR43" s="76" t="e">
        <f>SUM(BO43-BQ43)</f>
        <v>#REF!</v>
      </c>
      <c r="BS43" s="64"/>
      <c r="BT43" s="64"/>
      <c r="BU43" s="64" t="s">
        <v>19</v>
      </c>
      <c r="BV43" s="61" t="str">
        <f t="shared" si="1"/>
        <v>0</v>
      </c>
      <c r="BW43" s="65"/>
      <c r="BX43" s="64"/>
      <c r="BY43" s="64" t="str">
        <f>$R$24</f>
        <v>Spvgg Truchtelfingen</v>
      </c>
      <c r="BZ43" s="61">
        <f>SUM($BE$35+$BV$41+$BV$46)</f>
        <v>0</v>
      </c>
      <c r="CA43" s="68">
        <f>SUM($AW$35+$AZ$41+$AZ$46)</f>
        <v>0</v>
      </c>
      <c r="CB43" s="67" t="s">
        <v>19</v>
      </c>
      <c r="CC43" s="69">
        <f>SUM($AZ$35+$AW$41+$AW$46)</f>
        <v>0</v>
      </c>
      <c r="CD43" s="70">
        <f>SUM(CA43-CC43)</f>
        <v>0</v>
      </c>
      <c r="CE43" s="44"/>
      <c r="CF43" s="44"/>
    </row>
    <row r="44" spans="2:84" s="4" customFormat="1" ht="15.75" customHeight="1">
      <c r="B44" s="275">
        <v>15</v>
      </c>
      <c r="C44" s="276"/>
      <c r="D44" s="276"/>
      <c r="E44" s="276"/>
      <c r="F44" s="276"/>
      <c r="G44" s="276" t="s">
        <v>22</v>
      </c>
      <c r="H44" s="276"/>
      <c r="I44" s="276"/>
      <c r="J44" s="186">
        <f t="shared" si="2"/>
        <v>0.4722222222222219</v>
      </c>
      <c r="K44" s="187"/>
      <c r="L44" s="187"/>
      <c r="M44" s="187"/>
      <c r="N44" s="188"/>
      <c r="O44" s="283" t="str">
        <f>AG16</f>
        <v>SV Wurmlingen</v>
      </c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9" t="s">
        <v>20</v>
      </c>
      <c r="AF44" s="277" t="str">
        <f>AG18</f>
        <v>SV Rangendingen</v>
      </c>
      <c r="AG44" s="277"/>
      <c r="AH44" s="277"/>
      <c r="AI44" s="277"/>
      <c r="AJ44" s="277"/>
      <c r="AK44" s="277"/>
      <c r="AL44" s="277"/>
      <c r="AM44" s="277"/>
      <c r="AN44" s="277"/>
      <c r="AO44" s="277"/>
      <c r="AP44" s="277"/>
      <c r="AQ44" s="277"/>
      <c r="AR44" s="277"/>
      <c r="AS44" s="277"/>
      <c r="AT44" s="277"/>
      <c r="AU44" s="277"/>
      <c r="AV44" s="278"/>
      <c r="AW44" s="268"/>
      <c r="AX44" s="270"/>
      <c r="AY44" s="9" t="s">
        <v>19</v>
      </c>
      <c r="AZ44" s="270"/>
      <c r="BA44" s="286"/>
      <c r="BB44" s="268"/>
      <c r="BC44" s="269"/>
      <c r="BD44" s="31"/>
      <c r="BE44" s="61" t="str">
        <f t="shared" si="3"/>
        <v>0</v>
      </c>
      <c r="BF44" s="63" t="str">
        <f t="shared" si="4"/>
        <v>0</v>
      </c>
      <c r="BG44" s="63" t="s">
        <v>19</v>
      </c>
      <c r="BH44" s="63" t="str">
        <f t="shared" si="0"/>
        <v>0</v>
      </c>
      <c r="BI44" s="64"/>
      <c r="BJ44" s="64"/>
      <c r="BK44" s="72"/>
      <c r="BL44" s="72"/>
      <c r="BM44" s="73" t="str">
        <f>AG17</f>
        <v>SSC Tübingen</v>
      </c>
      <c r="BN44" s="74" t="e">
        <f>SUM($BF$36+$BH$40+$BF$45+#REF!)</f>
        <v>#REF!</v>
      </c>
      <c r="BO44" s="74" t="e">
        <f>SUM($AW$36+$AZ$40+$AW$45+#REF!)</f>
        <v>#REF!</v>
      </c>
      <c r="BP44" s="75" t="s">
        <v>19</v>
      </c>
      <c r="BQ44" s="74" t="e">
        <f>SUM($AZ$36+$AW$40+$AZ$45+#REF!)</f>
        <v>#REF!</v>
      </c>
      <c r="BR44" s="76" t="e">
        <f>SUM(BO44-BQ44)</f>
        <v>#REF!</v>
      </c>
      <c r="BS44" s="64"/>
      <c r="BT44" s="64"/>
      <c r="BU44" s="64" t="s">
        <v>19</v>
      </c>
      <c r="BV44" s="61" t="str">
        <f t="shared" si="1"/>
        <v>0</v>
      </c>
      <c r="BW44" s="65"/>
      <c r="BX44" s="64"/>
      <c r="BY44" s="64" t="str">
        <f>$R$23</f>
        <v>FC Rottenburg</v>
      </c>
      <c r="BZ44" s="61">
        <f>SUM($BV$34+$BE$41+$BE$47)</f>
        <v>0</v>
      </c>
      <c r="CA44" s="68">
        <f>SUM($AZ$34+$AW$41+$AW$47)</f>
        <v>0</v>
      </c>
      <c r="CB44" s="67" t="s">
        <v>19</v>
      </c>
      <c r="CC44" s="69">
        <f>SUM($AW$34+$AZ$41+$AZ$47)</f>
        <v>0</v>
      </c>
      <c r="CD44" s="70">
        <f>SUM(CA44-CC44)</f>
        <v>0</v>
      </c>
      <c r="CE44" s="44"/>
      <c r="CF44" s="44"/>
    </row>
    <row r="45" spans="2:84" s="4" customFormat="1" ht="15.75" customHeight="1" thickBot="1">
      <c r="B45" s="273">
        <v>16</v>
      </c>
      <c r="C45" s="274"/>
      <c r="D45" s="274"/>
      <c r="E45" s="274"/>
      <c r="F45" s="274"/>
      <c r="G45" s="274" t="s">
        <v>22</v>
      </c>
      <c r="H45" s="274"/>
      <c r="I45" s="274"/>
      <c r="J45" s="198">
        <f t="shared" si="2"/>
        <v>0.4791666666666663</v>
      </c>
      <c r="K45" s="199"/>
      <c r="L45" s="199"/>
      <c r="M45" s="199"/>
      <c r="N45" s="200"/>
      <c r="O45" s="201" t="str">
        <f>AG17</f>
        <v>SSC Tübingen</v>
      </c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0" t="s">
        <v>20</v>
      </c>
      <c r="AF45" s="189" t="str">
        <f>AG19</f>
        <v>SV Bergfelden</v>
      </c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90"/>
      <c r="AW45" s="140"/>
      <c r="AX45" s="86"/>
      <c r="AY45" s="10" t="s">
        <v>19</v>
      </c>
      <c r="AZ45" s="86"/>
      <c r="BA45" s="87"/>
      <c r="BB45" s="140"/>
      <c r="BC45" s="141"/>
      <c r="BD45" s="31"/>
      <c r="BE45" s="61" t="str">
        <f t="shared" si="3"/>
        <v>0</v>
      </c>
      <c r="BF45" s="63" t="str">
        <f t="shared" si="4"/>
        <v>0</v>
      </c>
      <c r="BG45" s="63" t="s">
        <v>19</v>
      </c>
      <c r="BH45" s="63" t="str">
        <f t="shared" si="0"/>
        <v>0</v>
      </c>
      <c r="BI45" s="64"/>
      <c r="BJ45" s="64"/>
      <c r="BK45" s="72"/>
      <c r="BL45" s="72"/>
      <c r="BM45" s="77" t="str">
        <f>AG18</f>
        <v>SV Rangendingen</v>
      </c>
      <c r="BN45" s="74" t="e">
        <f>SUM($BF$32+$BH$36+$BH$41+#REF!)</f>
        <v>#REF!</v>
      </c>
      <c r="BO45" s="74" t="e">
        <f>SUM($AW$32+$AZ$36+$AZ$41+#REF!)</f>
        <v>#REF!</v>
      </c>
      <c r="BP45" s="75" t="s">
        <v>19</v>
      </c>
      <c r="BQ45" s="74" t="e">
        <f>SUM($AZ$32+$AW$36+$AW$41+#REF!)</f>
        <v>#REF!</v>
      </c>
      <c r="BR45" s="78" t="e">
        <f>SUM(BO45-BQ45)</f>
        <v>#REF!</v>
      </c>
      <c r="BS45" s="64"/>
      <c r="BT45" s="64"/>
      <c r="BU45" s="64" t="s">
        <v>19</v>
      </c>
      <c r="BV45" s="61" t="str">
        <f t="shared" si="1"/>
        <v>0</v>
      </c>
      <c r="BW45" s="65"/>
      <c r="BX45" s="64"/>
      <c r="BY45" s="64" t="str">
        <f>$R$25</f>
        <v>Spvgg Bieringen/Schwalldorf/Obernau</v>
      </c>
      <c r="BZ45" s="61">
        <f>SUM($BV$35+$BE$40+$BV$47)</f>
        <v>0</v>
      </c>
      <c r="CA45" s="68">
        <f>SUM($AZ$35+$AW$40+$AZ$47)</f>
        <v>0</v>
      </c>
      <c r="CB45" s="67" t="s">
        <v>19</v>
      </c>
      <c r="CC45" s="69">
        <f>SUM($AW$35+$AZ$40+$AW$47)</f>
        <v>0</v>
      </c>
      <c r="CD45" s="70">
        <f>SUM(CA45-CC45)</f>
        <v>0</v>
      </c>
      <c r="CE45" s="44"/>
      <c r="CF45" s="44"/>
    </row>
    <row r="46" spans="2:84" s="4" customFormat="1" ht="15.75" customHeight="1">
      <c r="B46" s="275">
        <v>17</v>
      </c>
      <c r="C46" s="276"/>
      <c r="D46" s="276"/>
      <c r="E46" s="276"/>
      <c r="F46" s="276"/>
      <c r="G46" s="276" t="s">
        <v>30</v>
      </c>
      <c r="H46" s="276"/>
      <c r="I46" s="276"/>
      <c r="J46" s="186">
        <f t="shared" si="2"/>
        <v>0.4861111111111107</v>
      </c>
      <c r="K46" s="187"/>
      <c r="L46" s="187"/>
      <c r="M46" s="187"/>
      <c r="N46" s="188"/>
      <c r="O46" s="283" t="str">
        <f>R22</f>
        <v>SGM Hochdorf-Vollmaringen</v>
      </c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7"/>
      <c r="AC46" s="277"/>
      <c r="AD46" s="277"/>
      <c r="AE46" s="9" t="s">
        <v>20</v>
      </c>
      <c r="AF46" s="277" t="str">
        <f>R24</f>
        <v>Spvgg Truchtelfingen</v>
      </c>
      <c r="AG46" s="277"/>
      <c r="AH46" s="277"/>
      <c r="AI46" s="277"/>
      <c r="AJ46" s="277"/>
      <c r="AK46" s="277"/>
      <c r="AL46" s="277"/>
      <c r="AM46" s="277"/>
      <c r="AN46" s="277"/>
      <c r="AO46" s="277"/>
      <c r="AP46" s="277"/>
      <c r="AQ46" s="277"/>
      <c r="AR46" s="277"/>
      <c r="AS46" s="277"/>
      <c r="AT46" s="277"/>
      <c r="AU46" s="277"/>
      <c r="AV46" s="278"/>
      <c r="AW46" s="268"/>
      <c r="AX46" s="270"/>
      <c r="AY46" s="9" t="s">
        <v>19</v>
      </c>
      <c r="AZ46" s="270"/>
      <c r="BA46" s="286"/>
      <c r="BB46" s="268"/>
      <c r="BC46" s="269"/>
      <c r="BD46" s="31"/>
      <c r="BE46" s="61" t="str">
        <f t="shared" si="3"/>
        <v>0</v>
      </c>
      <c r="BF46" s="63" t="str">
        <f t="shared" si="4"/>
        <v>0</v>
      </c>
      <c r="BG46" s="63" t="s">
        <v>19</v>
      </c>
      <c r="BH46" s="63" t="str">
        <f t="shared" si="0"/>
        <v>0</v>
      </c>
      <c r="BI46" s="64"/>
      <c r="BJ46" s="64"/>
      <c r="BK46" s="72"/>
      <c r="BL46" s="72"/>
      <c r="BM46" s="73" t="str">
        <f>AG19</f>
        <v>SV Bergfelden</v>
      </c>
      <c r="BN46" s="74">
        <f>SUM($BF$33+$BH$37+$BF$41+$BH$45)</f>
        <v>0</v>
      </c>
      <c r="BO46" s="74">
        <f>SUM($AW$33+$AZ$37+$AW$41+$AZ$45)</f>
        <v>0</v>
      </c>
      <c r="BP46" s="75" t="s">
        <v>19</v>
      </c>
      <c r="BQ46" s="74">
        <f>SUM($AZ$33+$AW$37+$AZ$41+$AW$45)</f>
        <v>0</v>
      </c>
      <c r="BR46" s="76">
        <f>SUM(BO46-BQ46)</f>
        <v>0</v>
      </c>
      <c r="BS46" s="64"/>
      <c r="BT46" s="64"/>
      <c r="BU46" s="64" t="s">
        <v>19</v>
      </c>
      <c r="BV46" s="61" t="str">
        <f t="shared" si="1"/>
        <v>0</v>
      </c>
      <c r="BW46" s="65"/>
      <c r="BX46" s="64"/>
      <c r="BY46" s="64" t="str">
        <f>$R$22</f>
        <v>SGM Hochdorf-Vollmaringen</v>
      </c>
      <c r="BZ46" s="61">
        <f>SUM($BE$34+$BV$40+$BE$46)</f>
        <v>0</v>
      </c>
      <c r="CA46" s="68">
        <f>SUM($AW$34+$AZ$40+$AW$46)</f>
        <v>0</v>
      </c>
      <c r="CB46" s="67" t="s">
        <v>19</v>
      </c>
      <c r="CC46" s="69">
        <f>SUM($AZ$34+$AW$40+$AZ$46)</f>
        <v>0</v>
      </c>
      <c r="CD46" s="70">
        <f>SUM(CA46-CC46)</f>
        <v>0</v>
      </c>
      <c r="CE46" s="44"/>
      <c r="CF46" s="44"/>
    </row>
    <row r="47" spans="2:84" s="4" customFormat="1" ht="15.75" customHeight="1" thickBot="1">
      <c r="B47" s="273">
        <v>18</v>
      </c>
      <c r="C47" s="274"/>
      <c r="D47" s="274"/>
      <c r="E47" s="274"/>
      <c r="F47" s="274"/>
      <c r="G47" s="274" t="s">
        <v>30</v>
      </c>
      <c r="H47" s="274"/>
      <c r="I47" s="274"/>
      <c r="J47" s="198">
        <f t="shared" si="2"/>
        <v>0.49305555555555514</v>
      </c>
      <c r="K47" s="199"/>
      <c r="L47" s="199"/>
      <c r="M47" s="199"/>
      <c r="N47" s="200"/>
      <c r="O47" s="201" t="str">
        <f>R23</f>
        <v>FC Rottenburg</v>
      </c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0" t="s">
        <v>20</v>
      </c>
      <c r="AF47" s="189" t="str">
        <f>R25</f>
        <v>Spvgg Bieringen/Schwalldorf/Obernau</v>
      </c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90"/>
      <c r="AW47" s="140"/>
      <c r="AX47" s="86"/>
      <c r="AY47" s="10" t="s">
        <v>19</v>
      </c>
      <c r="AZ47" s="86"/>
      <c r="BA47" s="87"/>
      <c r="BB47" s="140"/>
      <c r="BC47" s="141"/>
      <c r="BD47" s="31"/>
      <c r="BE47" s="61" t="str">
        <f t="shared" si="3"/>
        <v>0</v>
      </c>
      <c r="BF47" s="63" t="str">
        <f t="shared" si="4"/>
        <v>0</v>
      </c>
      <c r="BG47" s="63" t="s">
        <v>19</v>
      </c>
      <c r="BH47" s="63" t="str">
        <f t="shared" si="0"/>
        <v>0</v>
      </c>
      <c r="BI47" s="64"/>
      <c r="BJ47" s="64"/>
      <c r="BK47" s="72"/>
      <c r="BL47" s="72"/>
      <c r="BM47" s="73">
        <f>AG20</f>
        <v>0</v>
      </c>
      <c r="BN47" s="74" t="e">
        <f>SUM($BH$32+$BF$37+$BH$44+#REF!)</f>
        <v>#REF!</v>
      </c>
      <c r="BO47" s="74" t="e">
        <f>SUM($AZ$32+$AW$37+$AZ$44+#REF!)</f>
        <v>#REF!</v>
      </c>
      <c r="BP47" s="75" t="s">
        <v>19</v>
      </c>
      <c r="BQ47" s="74" t="e">
        <f>SUM($AW$32+$AZ$37+$AW$44+#REF!)</f>
        <v>#REF!</v>
      </c>
      <c r="BR47" s="76" t="e">
        <f>SUM(BO47-BQ47)</f>
        <v>#REF!</v>
      </c>
      <c r="BS47" s="64"/>
      <c r="BT47" s="64"/>
      <c r="BU47" s="64" t="s">
        <v>19</v>
      </c>
      <c r="BV47" s="61" t="str">
        <f t="shared" si="1"/>
        <v>0</v>
      </c>
      <c r="BW47" s="65"/>
      <c r="BX47" s="64"/>
      <c r="BY47" s="64"/>
      <c r="BZ47" s="64"/>
      <c r="CA47" s="64"/>
      <c r="CB47" s="64"/>
      <c r="CC47" s="68"/>
      <c r="CD47" s="68"/>
      <c r="CE47" s="44"/>
      <c r="CF47" s="44"/>
    </row>
    <row r="48" spans="2:60" ht="13.5" customHeight="1">
      <c r="B48" s="34"/>
      <c r="C48" s="34"/>
      <c r="D48" s="34"/>
      <c r="E48" s="34"/>
      <c r="F48" s="34"/>
      <c r="G48" s="34"/>
      <c r="H48" s="34"/>
      <c r="I48" s="34"/>
      <c r="J48" s="35"/>
      <c r="K48" s="35"/>
      <c r="L48" s="35"/>
      <c r="M48" s="35"/>
      <c r="N48" s="35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7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7"/>
      <c r="AX48" s="37"/>
      <c r="AY48" s="37"/>
      <c r="AZ48" s="37"/>
      <c r="BA48" s="37"/>
      <c r="BB48" s="37"/>
      <c r="BC48" s="37"/>
      <c r="BD48" s="32"/>
      <c r="BF48" s="56"/>
      <c r="BG48" s="56"/>
      <c r="BH48" s="56"/>
    </row>
    <row r="49" spans="2:60" ht="13.5" customHeight="1">
      <c r="B49" s="34"/>
      <c r="C49" s="34"/>
      <c r="D49" s="34"/>
      <c r="E49" s="34"/>
      <c r="F49" s="34"/>
      <c r="G49" s="34"/>
      <c r="H49" s="34"/>
      <c r="I49" s="34"/>
      <c r="J49" s="35"/>
      <c r="K49" s="35"/>
      <c r="L49" s="35"/>
      <c r="M49" s="35"/>
      <c r="N49" s="35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7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7"/>
      <c r="AX49" s="37"/>
      <c r="AY49" s="37"/>
      <c r="AZ49" s="37"/>
      <c r="BA49" s="37"/>
      <c r="BB49" s="37"/>
      <c r="BC49" s="37"/>
      <c r="BD49" s="32"/>
      <c r="BF49" s="56"/>
      <c r="BG49" s="56"/>
      <c r="BH49" s="56"/>
    </row>
    <row r="50" spans="2:60" ht="5.25" customHeight="1">
      <c r="B50" s="34"/>
      <c r="C50" s="34"/>
      <c r="D50" s="34"/>
      <c r="E50" s="34"/>
      <c r="F50" s="34"/>
      <c r="G50" s="34"/>
      <c r="H50" s="34"/>
      <c r="I50" s="34"/>
      <c r="J50" s="35"/>
      <c r="K50" s="35"/>
      <c r="L50" s="35"/>
      <c r="M50" s="35"/>
      <c r="N50" s="35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7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7"/>
      <c r="AX50" s="37"/>
      <c r="AY50" s="37"/>
      <c r="AZ50" s="37"/>
      <c r="BA50" s="37"/>
      <c r="BB50" s="37"/>
      <c r="BC50" s="37"/>
      <c r="BD50" s="32"/>
      <c r="BF50" s="56"/>
      <c r="BG50" s="56"/>
      <c r="BH50" s="56"/>
    </row>
    <row r="51" spans="2:55" ht="33.75">
      <c r="B51" s="294" t="str">
        <f>$A$2</f>
        <v>TuS Ergenzingen F1-Junioren (2007)</v>
      </c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  <c r="AE51" s="294"/>
      <c r="AF51" s="294"/>
      <c r="AG51" s="294"/>
      <c r="AH51" s="294"/>
      <c r="AI51" s="294"/>
      <c r="AJ51" s="294"/>
      <c r="AK51" s="294"/>
      <c r="AL51" s="294"/>
      <c r="AM51" s="294"/>
      <c r="AN51" s="294"/>
      <c r="AO51" s="294"/>
      <c r="AP51" s="294"/>
      <c r="AQ51" s="294"/>
      <c r="AR51" s="294"/>
      <c r="AS51" s="294"/>
      <c r="AT51" s="294"/>
      <c r="AU51" s="294"/>
      <c r="AV51" s="294"/>
      <c r="AW51" s="294"/>
      <c r="AX51" s="294"/>
      <c r="AY51" s="294"/>
      <c r="AZ51" s="294"/>
      <c r="BA51" s="294"/>
      <c r="BB51" s="294"/>
      <c r="BC51" s="294"/>
    </row>
    <row r="52" ht="6.75" customHeight="1"/>
    <row r="53" spans="2:88" ht="12.75">
      <c r="B53" s="1" t="s">
        <v>54</v>
      </c>
      <c r="CE53" s="50"/>
      <c r="CF53" s="50"/>
      <c r="CG53" s="42"/>
      <c r="CH53" s="42"/>
      <c r="CI53" s="42"/>
      <c r="CJ53" s="42"/>
    </row>
    <row r="54" spans="83:88" ht="6" customHeight="1" thickBot="1">
      <c r="CE54" s="50"/>
      <c r="CF54" s="50"/>
      <c r="CG54" s="42"/>
      <c r="CH54" s="42"/>
      <c r="CI54" s="42"/>
      <c r="CJ54" s="42"/>
    </row>
    <row r="55" spans="2:84" s="11" customFormat="1" ht="13.5" customHeight="1" thickBot="1">
      <c r="B55" s="106" t="s">
        <v>12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8"/>
      <c r="P55" s="106" t="s">
        <v>24</v>
      </c>
      <c r="Q55" s="107"/>
      <c r="R55" s="108"/>
      <c r="S55" s="106" t="s">
        <v>25</v>
      </c>
      <c r="T55" s="107"/>
      <c r="U55" s="107"/>
      <c r="V55" s="107"/>
      <c r="W55" s="108"/>
      <c r="X55" s="106" t="s">
        <v>26</v>
      </c>
      <c r="Y55" s="107"/>
      <c r="Z55" s="108"/>
      <c r="AA55" s="12"/>
      <c r="AB55" s="12"/>
      <c r="AC55" s="12"/>
      <c r="AD55" s="12"/>
      <c r="AE55" s="106" t="s">
        <v>13</v>
      </c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8"/>
      <c r="AS55" s="106" t="s">
        <v>24</v>
      </c>
      <c r="AT55" s="107"/>
      <c r="AU55" s="108"/>
      <c r="AV55" s="106" t="s">
        <v>25</v>
      </c>
      <c r="AW55" s="107"/>
      <c r="AX55" s="107"/>
      <c r="AY55" s="107"/>
      <c r="AZ55" s="108"/>
      <c r="BA55" s="106" t="s">
        <v>26</v>
      </c>
      <c r="BB55" s="107"/>
      <c r="BC55" s="108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19"/>
      <c r="BW55" s="19"/>
      <c r="BX55" s="22"/>
      <c r="BY55" s="64" t="s">
        <v>50</v>
      </c>
      <c r="BZ55" s="61" t="s">
        <v>24</v>
      </c>
      <c r="CA55" s="68" t="s">
        <v>25</v>
      </c>
      <c r="CB55" s="67"/>
      <c r="CC55" s="69"/>
      <c r="CD55" s="70" t="s">
        <v>26</v>
      </c>
      <c r="CE55" s="51"/>
      <c r="CF55" s="51"/>
    </row>
    <row r="56" spans="2:88" ht="12.75">
      <c r="B56" s="295" t="s">
        <v>8</v>
      </c>
      <c r="C56" s="109"/>
      <c r="D56" s="265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7"/>
      <c r="P56" s="127"/>
      <c r="Q56" s="128"/>
      <c r="R56" s="129"/>
      <c r="S56" s="109"/>
      <c r="T56" s="109"/>
      <c r="U56" s="13"/>
      <c r="V56" s="109"/>
      <c r="W56" s="109"/>
      <c r="X56" s="250"/>
      <c r="Y56" s="251"/>
      <c r="Z56" s="252"/>
      <c r="AA56" s="4"/>
      <c r="AB56" s="4"/>
      <c r="AC56" s="4"/>
      <c r="AD56" s="4"/>
      <c r="AE56" s="295" t="s">
        <v>8</v>
      </c>
      <c r="AF56" s="109"/>
      <c r="AG56" s="265"/>
      <c r="AH56" s="266"/>
      <c r="AI56" s="266"/>
      <c r="AJ56" s="266"/>
      <c r="AK56" s="266"/>
      <c r="AL56" s="266"/>
      <c r="AM56" s="266"/>
      <c r="AN56" s="266"/>
      <c r="AO56" s="266"/>
      <c r="AP56" s="266"/>
      <c r="AQ56" s="266"/>
      <c r="AR56" s="267"/>
      <c r="AS56" s="127"/>
      <c r="AT56" s="128"/>
      <c r="AU56" s="129"/>
      <c r="AV56" s="109"/>
      <c r="AW56" s="109"/>
      <c r="AX56" s="13"/>
      <c r="AY56" s="109"/>
      <c r="AZ56" s="109"/>
      <c r="BA56" s="250"/>
      <c r="BB56" s="251"/>
      <c r="BC56" s="252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9"/>
      <c r="BW56" s="79"/>
      <c r="BX56" s="71"/>
      <c r="BY56" s="64">
        <f>$R$64</f>
        <v>0</v>
      </c>
      <c r="BZ56" s="61">
        <f>$AD$64</f>
        <v>0</v>
      </c>
      <c r="CA56" s="68">
        <f>$AG$64</f>
        <v>0</v>
      </c>
      <c r="CB56" s="67" t="s">
        <v>19</v>
      </c>
      <c r="CC56" s="69">
        <f>$AJ$64</f>
        <v>0</v>
      </c>
      <c r="CD56" s="70">
        <f>$AL$64</f>
        <v>0</v>
      </c>
      <c r="CE56" s="50"/>
      <c r="CF56" s="50"/>
      <c r="CG56" s="42"/>
      <c r="CH56" s="42"/>
      <c r="CI56" s="42"/>
      <c r="CJ56" s="42"/>
    </row>
    <row r="57" spans="2:88" ht="12.75">
      <c r="B57" s="100" t="s">
        <v>9</v>
      </c>
      <c r="C57" s="101"/>
      <c r="D57" s="296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8"/>
      <c r="P57" s="124"/>
      <c r="Q57" s="125"/>
      <c r="R57" s="126"/>
      <c r="S57" s="101"/>
      <c r="T57" s="101"/>
      <c r="U57" s="14"/>
      <c r="V57" s="101"/>
      <c r="W57" s="101"/>
      <c r="X57" s="95"/>
      <c r="Y57" s="96"/>
      <c r="Z57" s="97"/>
      <c r="AA57" s="4"/>
      <c r="AB57" s="4"/>
      <c r="AC57" s="4"/>
      <c r="AD57" s="4"/>
      <c r="AE57" s="100" t="s">
        <v>9</v>
      </c>
      <c r="AF57" s="101"/>
      <c r="AG57" s="296"/>
      <c r="AH57" s="297"/>
      <c r="AI57" s="297"/>
      <c r="AJ57" s="297"/>
      <c r="AK57" s="297"/>
      <c r="AL57" s="297"/>
      <c r="AM57" s="297"/>
      <c r="AN57" s="297"/>
      <c r="AO57" s="297"/>
      <c r="AP57" s="297"/>
      <c r="AQ57" s="297"/>
      <c r="AR57" s="298"/>
      <c r="AS57" s="124"/>
      <c r="AT57" s="125"/>
      <c r="AU57" s="126"/>
      <c r="AV57" s="101"/>
      <c r="AW57" s="101"/>
      <c r="AX57" s="14"/>
      <c r="AY57" s="101"/>
      <c r="AZ57" s="101"/>
      <c r="BA57" s="95"/>
      <c r="BB57" s="96"/>
      <c r="BC57" s="97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9"/>
      <c r="BW57" s="79"/>
      <c r="BX57" s="71"/>
      <c r="BY57" s="64">
        <f>$AG$58</f>
        <v>0</v>
      </c>
      <c r="BZ57" s="61">
        <f>$AS$58</f>
        <v>0</v>
      </c>
      <c r="CA57" s="68">
        <f>$AV$58</f>
        <v>0</v>
      </c>
      <c r="CB57" s="67" t="s">
        <v>19</v>
      </c>
      <c r="CC57" s="69">
        <f>$AY$58</f>
        <v>0</v>
      </c>
      <c r="CD57" s="70">
        <f>$BA$58</f>
        <v>0</v>
      </c>
      <c r="CE57" s="50"/>
      <c r="CF57" s="50"/>
      <c r="CG57" s="42"/>
      <c r="CH57" s="42"/>
      <c r="CI57" s="42"/>
      <c r="CJ57" s="42"/>
    </row>
    <row r="58" spans="2:88" ht="12.75">
      <c r="B58" s="100" t="s">
        <v>10</v>
      </c>
      <c r="C58" s="101"/>
      <c r="D58" s="296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8"/>
      <c r="P58" s="124"/>
      <c r="Q58" s="125"/>
      <c r="R58" s="126"/>
      <c r="S58" s="101"/>
      <c r="T58" s="101"/>
      <c r="U58" s="14"/>
      <c r="V58" s="101"/>
      <c r="W58" s="101"/>
      <c r="X58" s="95"/>
      <c r="Y58" s="96"/>
      <c r="Z58" s="97"/>
      <c r="AA58" s="4"/>
      <c r="AB58" s="4"/>
      <c r="AC58" s="4"/>
      <c r="AD58" s="4"/>
      <c r="AE58" s="100" t="s">
        <v>10</v>
      </c>
      <c r="AF58" s="101"/>
      <c r="AG58" s="296"/>
      <c r="AH58" s="297"/>
      <c r="AI58" s="297"/>
      <c r="AJ58" s="297"/>
      <c r="AK58" s="297"/>
      <c r="AL58" s="297"/>
      <c r="AM58" s="297"/>
      <c r="AN58" s="297"/>
      <c r="AO58" s="297"/>
      <c r="AP58" s="297"/>
      <c r="AQ58" s="297"/>
      <c r="AR58" s="298"/>
      <c r="AS58" s="124"/>
      <c r="AT58" s="125"/>
      <c r="AU58" s="126"/>
      <c r="AV58" s="101"/>
      <c r="AW58" s="101"/>
      <c r="AX58" s="14"/>
      <c r="AY58" s="101"/>
      <c r="AZ58" s="101"/>
      <c r="BA58" s="95"/>
      <c r="BB58" s="96"/>
      <c r="BC58" s="97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9"/>
      <c r="BW58" s="79"/>
      <c r="BX58" s="71"/>
      <c r="BY58" s="64">
        <f>$D$58</f>
        <v>0</v>
      </c>
      <c r="BZ58" s="61">
        <f>$P$58</f>
        <v>0</v>
      </c>
      <c r="CA58" s="68">
        <f>$S$58</f>
        <v>0</v>
      </c>
      <c r="CB58" s="67" t="s">
        <v>19</v>
      </c>
      <c r="CC58" s="69">
        <f>$V$58</f>
        <v>0</v>
      </c>
      <c r="CD58" s="70">
        <f>$X$58</f>
        <v>0</v>
      </c>
      <c r="CE58" s="50"/>
      <c r="CF58" s="50"/>
      <c r="CG58" s="42"/>
      <c r="CH58" s="42"/>
      <c r="CI58" s="42"/>
      <c r="CJ58" s="42"/>
    </row>
    <row r="59" spans="2:88" ht="13.5" thickBot="1">
      <c r="B59" s="305" t="s">
        <v>11</v>
      </c>
      <c r="C59" s="306"/>
      <c r="D59" s="299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1"/>
      <c r="P59" s="302"/>
      <c r="Q59" s="303"/>
      <c r="R59" s="304"/>
      <c r="S59" s="130"/>
      <c r="T59" s="130"/>
      <c r="U59" s="15"/>
      <c r="V59" s="130"/>
      <c r="W59" s="130"/>
      <c r="X59" s="142"/>
      <c r="Y59" s="143"/>
      <c r="Z59" s="144"/>
      <c r="AA59" s="4"/>
      <c r="AB59" s="4"/>
      <c r="AC59" s="4"/>
      <c r="AD59" s="4"/>
      <c r="AE59" s="305" t="s">
        <v>11</v>
      </c>
      <c r="AF59" s="306"/>
      <c r="AG59" s="299"/>
      <c r="AH59" s="300"/>
      <c r="AI59" s="300"/>
      <c r="AJ59" s="300"/>
      <c r="AK59" s="300"/>
      <c r="AL59" s="300"/>
      <c r="AM59" s="300"/>
      <c r="AN59" s="300"/>
      <c r="AO59" s="300"/>
      <c r="AP59" s="300"/>
      <c r="AQ59" s="300"/>
      <c r="AR59" s="301"/>
      <c r="AS59" s="302"/>
      <c r="AT59" s="303"/>
      <c r="AU59" s="304"/>
      <c r="AV59" s="130"/>
      <c r="AW59" s="130"/>
      <c r="AX59" s="15"/>
      <c r="AY59" s="130"/>
      <c r="AZ59" s="130"/>
      <c r="BA59" s="142"/>
      <c r="BB59" s="143"/>
      <c r="BC59" s="144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9"/>
      <c r="BW59" s="79"/>
      <c r="BX59" s="71"/>
      <c r="BY59" s="71"/>
      <c r="BZ59" s="71"/>
      <c r="CA59" s="71"/>
      <c r="CB59" s="71"/>
      <c r="CC59" s="80"/>
      <c r="CD59" s="80"/>
      <c r="CE59" s="50"/>
      <c r="CF59" s="50"/>
      <c r="CG59" s="42"/>
      <c r="CH59" s="42"/>
      <c r="CI59" s="42"/>
      <c r="CJ59" s="42"/>
    </row>
    <row r="60" spans="77:88" ht="9" customHeight="1" thickBot="1">
      <c r="BY60" s="52"/>
      <c r="BZ60" s="52"/>
      <c r="CA60" s="52"/>
      <c r="CB60" s="52"/>
      <c r="CC60" s="50"/>
      <c r="CD60" s="50"/>
      <c r="CE60" s="50"/>
      <c r="CF60" s="50"/>
      <c r="CG60" s="42"/>
      <c r="CH60" s="42"/>
      <c r="CI60" s="42"/>
      <c r="CJ60" s="42"/>
    </row>
    <row r="61" spans="16:88" ht="13.5" thickBot="1">
      <c r="P61" s="106" t="s">
        <v>29</v>
      </c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8"/>
      <c r="AD61" s="106" t="s">
        <v>24</v>
      </c>
      <c r="AE61" s="107"/>
      <c r="AF61" s="108"/>
      <c r="AG61" s="106" t="s">
        <v>25</v>
      </c>
      <c r="AH61" s="107"/>
      <c r="AI61" s="107"/>
      <c r="AJ61" s="107"/>
      <c r="AK61" s="108"/>
      <c r="AL61" s="106" t="s">
        <v>26</v>
      </c>
      <c r="AM61" s="107"/>
      <c r="AN61" s="108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5"/>
      <c r="CE61" s="50"/>
      <c r="CF61" s="50"/>
      <c r="CG61" s="42"/>
      <c r="CH61" s="42"/>
      <c r="CI61" s="42"/>
      <c r="CJ61" s="42"/>
    </row>
    <row r="62" spans="16:88" ht="12.75">
      <c r="P62" s="295" t="s">
        <v>8</v>
      </c>
      <c r="Q62" s="109"/>
      <c r="R62" s="265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7"/>
      <c r="AD62" s="127"/>
      <c r="AE62" s="128"/>
      <c r="AF62" s="129"/>
      <c r="AG62" s="109"/>
      <c r="AH62" s="109"/>
      <c r="AI62" s="13"/>
      <c r="AJ62" s="109"/>
      <c r="AK62" s="109"/>
      <c r="AL62" s="250"/>
      <c r="AM62" s="251"/>
      <c r="AN62" s="252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5"/>
      <c r="CE62" s="50"/>
      <c r="CF62" s="50"/>
      <c r="CG62" s="42"/>
      <c r="CH62" s="42"/>
      <c r="CI62" s="42"/>
      <c r="CJ62" s="42"/>
    </row>
    <row r="63" spans="16:88" ht="12.75">
      <c r="P63" s="100" t="s">
        <v>9</v>
      </c>
      <c r="Q63" s="101"/>
      <c r="R63" s="296"/>
      <c r="S63" s="297"/>
      <c r="T63" s="297"/>
      <c r="U63" s="297"/>
      <c r="V63" s="297"/>
      <c r="W63" s="297"/>
      <c r="X63" s="297"/>
      <c r="Y63" s="297"/>
      <c r="Z63" s="297"/>
      <c r="AA63" s="297"/>
      <c r="AB63" s="297"/>
      <c r="AC63" s="298"/>
      <c r="AD63" s="124"/>
      <c r="AE63" s="125"/>
      <c r="AF63" s="126"/>
      <c r="AG63" s="101"/>
      <c r="AH63" s="101"/>
      <c r="AI63" s="14"/>
      <c r="AJ63" s="101"/>
      <c r="AK63" s="101"/>
      <c r="AL63" s="95"/>
      <c r="AM63" s="96"/>
      <c r="AN63" s="97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5"/>
      <c r="CE63" s="50"/>
      <c r="CF63" s="50"/>
      <c r="CG63" s="42"/>
      <c r="CH63" s="42"/>
      <c r="CI63" s="42"/>
      <c r="CJ63" s="42"/>
    </row>
    <row r="64" spans="16:88" ht="12.75">
      <c r="P64" s="100" t="s">
        <v>10</v>
      </c>
      <c r="Q64" s="101"/>
      <c r="R64" s="296"/>
      <c r="S64" s="297"/>
      <c r="T64" s="297"/>
      <c r="U64" s="297"/>
      <c r="V64" s="297"/>
      <c r="W64" s="297"/>
      <c r="X64" s="297"/>
      <c r="Y64" s="297"/>
      <c r="Z64" s="297"/>
      <c r="AA64" s="297"/>
      <c r="AB64" s="297"/>
      <c r="AC64" s="298"/>
      <c r="AD64" s="124"/>
      <c r="AE64" s="125"/>
      <c r="AF64" s="126"/>
      <c r="AG64" s="101"/>
      <c r="AH64" s="101"/>
      <c r="AI64" s="14"/>
      <c r="AJ64" s="101"/>
      <c r="AK64" s="101"/>
      <c r="AL64" s="95"/>
      <c r="AM64" s="96"/>
      <c r="AN64" s="97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5"/>
      <c r="CE64" s="50"/>
      <c r="CF64" s="50"/>
      <c r="CG64" s="42"/>
      <c r="CH64" s="42"/>
      <c r="CI64" s="42"/>
      <c r="CJ64" s="42"/>
    </row>
    <row r="65" spans="16:88" ht="13.5" thickBot="1">
      <c r="P65" s="305" t="s">
        <v>11</v>
      </c>
      <c r="Q65" s="306"/>
      <c r="R65" s="299"/>
      <c r="S65" s="300"/>
      <c r="T65" s="300"/>
      <c r="U65" s="300"/>
      <c r="V65" s="300"/>
      <c r="W65" s="300"/>
      <c r="X65" s="300"/>
      <c r="Y65" s="300"/>
      <c r="Z65" s="300"/>
      <c r="AA65" s="300"/>
      <c r="AB65" s="300"/>
      <c r="AC65" s="301"/>
      <c r="AD65" s="302"/>
      <c r="AE65" s="303"/>
      <c r="AF65" s="304"/>
      <c r="AG65" s="130"/>
      <c r="AH65" s="130"/>
      <c r="AI65" s="15"/>
      <c r="AJ65" s="130"/>
      <c r="AK65" s="130"/>
      <c r="AL65" s="142"/>
      <c r="AM65" s="143"/>
      <c r="AN65" s="144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5"/>
      <c r="CE65" s="50"/>
      <c r="CF65" s="50"/>
      <c r="CG65" s="42"/>
      <c r="CH65" s="42"/>
      <c r="CI65" s="42"/>
      <c r="CJ65" s="42"/>
    </row>
    <row r="66" spans="83:88" ht="12.75">
      <c r="CE66" s="50"/>
      <c r="CF66" s="50"/>
      <c r="CG66" s="42"/>
      <c r="CH66" s="42"/>
      <c r="CI66" s="42"/>
      <c r="CJ66" s="42"/>
    </row>
    <row r="67" spans="2:88" ht="12.75">
      <c r="B67" s="1" t="s">
        <v>31</v>
      </c>
      <c r="CE67" s="50"/>
      <c r="CF67" s="50"/>
      <c r="CG67" s="42"/>
      <c r="CH67" s="42"/>
      <c r="CI67" s="42"/>
      <c r="CJ67" s="42"/>
    </row>
    <row r="68" spans="83:88" ht="8.25" customHeight="1" thickBot="1">
      <c r="CE68" s="50"/>
      <c r="CF68" s="50"/>
      <c r="CG68" s="42"/>
      <c r="CH68" s="42"/>
      <c r="CI68" s="42"/>
      <c r="CJ68" s="42"/>
    </row>
    <row r="69" spans="2:55" ht="15.75" thickBot="1">
      <c r="B69" s="110" t="s">
        <v>32</v>
      </c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2"/>
      <c r="AE69" s="110" t="s">
        <v>33</v>
      </c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2"/>
    </row>
    <row r="70" spans="2:76" ht="17.25" customHeight="1">
      <c r="B70" s="215" t="s">
        <v>34</v>
      </c>
      <c r="C70" s="216"/>
      <c r="D70" s="216"/>
      <c r="E70" s="217"/>
      <c r="F70" s="214" t="s">
        <v>8</v>
      </c>
      <c r="G70" s="160"/>
      <c r="H70" s="138">
        <f>D56</f>
        <v>0</v>
      </c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9"/>
      <c r="AE70" s="215" t="s">
        <v>37</v>
      </c>
      <c r="AF70" s="216"/>
      <c r="AG70" s="216"/>
      <c r="AH70" s="217"/>
      <c r="AI70" s="214" t="s">
        <v>8</v>
      </c>
      <c r="AJ70" s="160"/>
      <c r="AK70" s="138">
        <f>D57</f>
        <v>0</v>
      </c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9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5"/>
    </row>
    <row r="71" spans="2:76" ht="17.25" customHeight="1">
      <c r="B71" s="120" t="s">
        <v>35</v>
      </c>
      <c r="C71" s="121"/>
      <c r="D71" s="121"/>
      <c r="E71" s="122"/>
      <c r="F71" s="123" t="s">
        <v>9</v>
      </c>
      <c r="G71" s="101"/>
      <c r="H71" s="176">
        <f>AG57</f>
        <v>0</v>
      </c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7"/>
      <c r="AE71" s="120" t="s">
        <v>38</v>
      </c>
      <c r="AF71" s="121"/>
      <c r="AG71" s="121"/>
      <c r="AH71" s="122"/>
      <c r="AI71" s="123" t="s">
        <v>9</v>
      </c>
      <c r="AJ71" s="101"/>
      <c r="AK71" s="176">
        <f>AG56</f>
        <v>0</v>
      </c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7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5"/>
    </row>
    <row r="72" spans="2:76" ht="17.25" customHeight="1" thickBot="1">
      <c r="B72" s="207" t="s">
        <v>36</v>
      </c>
      <c r="C72" s="208"/>
      <c r="D72" s="208"/>
      <c r="E72" s="209"/>
      <c r="F72" s="133" t="s">
        <v>10</v>
      </c>
      <c r="G72" s="130"/>
      <c r="H72" s="134">
        <f>R62</f>
        <v>0</v>
      </c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5"/>
      <c r="AE72" s="207" t="s">
        <v>39</v>
      </c>
      <c r="AF72" s="208"/>
      <c r="AG72" s="208"/>
      <c r="AH72" s="209"/>
      <c r="AI72" s="133" t="s">
        <v>10</v>
      </c>
      <c r="AJ72" s="130"/>
      <c r="AK72" s="134">
        <f>R63</f>
        <v>0</v>
      </c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5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5"/>
    </row>
    <row r="73" spans="2:76" ht="17.25" customHeight="1">
      <c r="B73" s="136"/>
      <c r="C73" s="136"/>
      <c r="D73" s="136"/>
      <c r="E73" s="136"/>
      <c r="F73" s="137"/>
      <c r="G73" s="137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E73" s="136"/>
      <c r="AF73" s="136"/>
      <c r="AG73" s="136"/>
      <c r="AH73" s="136"/>
      <c r="AI73" s="137"/>
      <c r="AJ73" s="137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5"/>
    </row>
    <row r="74" spans="57:76" ht="12.75"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5"/>
    </row>
    <row r="75" spans="2:76" ht="12.75">
      <c r="B75" s="1" t="s">
        <v>55</v>
      </c>
      <c r="R75" s="32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5"/>
    </row>
    <row r="76" spans="2:76" ht="12.75">
      <c r="B76" s="1"/>
      <c r="R76" s="32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5"/>
    </row>
    <row r="77" spans="7:82" ht="15">
      <c r="G77" s="2"/>
      <c r="H77" s="2"/>
      <c r="I77" s="2"/>
      <c r="J77" s="2"/>
      <c r="K77" s="6" t="s">
        <v>2</v>
      </c>
      <c r="L77" s="164">
        <v>0.5</v>
      </c>
      <c r="M77" s="164"/>
      <c r="N77" s="164"/>
      <c r="O77" s="164"/>
      <c r="P77" s="164"/>
      <c r="Q77" s="7" t="s">
        <v>3</v>
      </c>
      <c r="R77" s="2"/>
      <c r="S77" s="2"/>
      <c r="T77" s="2"/>
      <c r="U77" s="2"/>
      <c r="V77" s="2"/>
      <c r="W77" s="2"/>
      <c r="X77" s="6" t="s">
        <v>4</v>
      </c>
      <c r="Y77" s="163">
        <v>1</v>
      </c>
      <c r="Z77" s="163"/>
      <c r="AA77" s="33" t="s">
        <v>28</v>
      </c>
      <c r="AB77" s="119">
        <v>0.00625</v>
      </c>
      <c r="AC77" s="119"/>
      <c r="AD77" s="119"/>
      <c r="AE77" s="119"/>
      <c r="AF77" s="119"/>
      <c r="AG77" s="7" t="s">
        <v>5</v>
      </c>
      <c r="AH77" s="2"/>
      <c r="AI77" s="2"/>
      <c r="AJ77" s="2"/>
      <c r="AK77" s="2"/>
      <c r="AL77" s="2"/>
      <c r="AM77" s="2"/>
      <c r="AN77" s="2"/>
      <c r="AO77" s="6" t="s">
        <v>6</v>
      </c>
      <c r="AP77" s="119">
        <v>0.0006944444444444445</v>
      </c>
      <c r="AQ77" s="119"/>
      <c r="AR77" s="119"/>
      <c r="AS77" s="119"/>
      <c r="AT77" s="119"/>
      <c r="AU77" s="7" t="s">
        <v>5</v>
      </c>
      <c r="AV77" s="2"/>
      <c r="AW77" s="2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5"/>
      <c r="BY77" s="66" t="s">
        <v>32</v>
      </c>
      <c r="BZ77" s="64" t="s">
        <v>24</v>
      </c>
      <c r="CA77" s="94" t="s">
        <v>25</v>
      </c>
      <c r="CB77" s="94"/>
      <c r="CC77" s="94"/>
      <c r="CD77" s="67" t="s">
        <v>26</v>
      </c>
    </row>
    <row r="78" spans="57:82" ht="13.5" thickBot="1"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5"/>
      <c r="BY78" s="64">
        <f>$H$71</f>
        <v>0</v>
      </c>
      <c r="BZ78" s="61">
        <f>SUM($BV$80+$BE$82)</f>
        <v>0</v>
      </c>
      <c r="CA78" s="68">
        <f>SUM($AZ$80+$AW$82)</f>
        <v>0</v>
      </c>
      <c r="CB78" s="67" t="s">
        <v>19</v>
      </c>
      <c r="CC78" s="69">
        <f>SUM($AW$80+$AZ$82)</f>
        <v>0</v>
      </c>
      <c r="CD78" s="70">
        <f>SUM(CA78-CC78)</f>
        <v>0</v>
      </c>
    </row>
    <row r="79" spans="2:82" ht="13.5" thickBot="1">
      <c r="B79" s="106" t="s">
        <v>14</v>
      </c>
      <c r="C79" s="211"/>
      <c r="D79" s="210"/>
      <c r="E79" s="107"/>
      <c r="F79" s="211"/>
      <c r="G79" s="210" t="s">
        <v>15</v>
      </c>
      <c r="H79" s="107"/>
      <c r="I79" s="211"/>
      <c r="J79" s="210" t="s">
        <v>17</v>
      </c>
      <c r="K79" s="107"/>
      <c r="L79" s="107"/>
      <c r="M79" s="107"/>
      <c r="N79" s="211"/>
      <c r="O79" s="210" t="s">
        <v>18</v>
      </c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211"/>
      <c r="AW79" s="210" t="s">
        <v>21</v>
      </c>
      <c r="AX79" s="107"/>
      <c r="AY79" s="107"/>
      <c r="AZ79" s="107"/>
      <c r="BA79" s="211"/>
      <c r="BB79" s="212"/>
      <c r="BC79" s="21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5"/>
      <c r="BY79" s="64">
        <f>$H$72</f>
        <v>0</v>
      </c>
      <c r="BZ79" s="61">
        <f>SUM($BV$82+$BE$84)</f>
        <v>0</v>
      </c>
      <c r="CA79" s="68">
        <f>SUM($AZ$82+$AW$84)</f>
        <v>0</v>
      </c>
      <c r="CB79" s="67" t="s">
        <v>19</v>
      </c>
      <c r="CC79" s="69">
        <f>SUM($AW$82+$AZ$84)</f>
        <v>0</v>
      </c>
      <c r="CD79" s="70">
        <f>SUM(CA79-CC79)</f>
        <v>0</v>
      </c>
    </row>
    <row r="80" spans="2:82" ht="13.5" thickBot="1">
      <c r="B80" s="153">
        <v>25</v>
      </c>
      <c r="C80" s="154"/>
      <c r="D80" s="184"/>
      <c r="E80" s="185"/>
      <c r="F80" s="154"/>
      <c r="G80" s="184" t="s">
        <v>40</v>
      </c>
      <c r="H80" s="185"/>
      <c r="I80" s="154"/>
      <c r="J80" s="186">
        <f>$L$77</f>
        <v>0.5</v>
      </c>
      <c r="K80" s="187"/>
      <c r="L80" s="187"/>
      <c r="M80" s="187"/>
      <c r="N80" s="188"/>
      <c r="O80" s="191" t="s">
        <v>34</v>
      </c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82" t="s">
        <v>20</v>
      </c>
      <c r="AF80" s="192" t="s">
        <v>35</v>
      </c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193"/>
      <c r="AW80" s="102"/>
      <c r="AX80" s="98"/>
      <c r="AY80" s="82" t="s">
        <v>19</v>
      </c>
      <c r="AZ80" s="98"/>
      <c r="BA80" s="99"/>
      <c r="BB80" s="102"/>
      <c r="BC80" s="103"/>
      <c r="BE80" s="61" t="str">
        <f aca="true" t="shared" si="5" ref="BE80:BE85">IF(ISBLANK(AZ80),"0",IF(AW80&gt;AZ80,3,IF(AW80=AZ80,1,0)))</f>
        <v>0</v>
      </c>
      <c r="BF80" s="62" t="s">
        <v>19</v>
      </c>
      <c r="BG80" s="61" t="str">
        <f aca="true" t="shared" si="6" ref="BG80:BG85">IF(ISBLANK(AJ80),"0",IF(AJ80&gt;AG80,3,IF(AJ80=AG80,1,0)))</f>
        <v>0</v>
      </c>
      <c r="BH80" s="63" t="str">
        <f aca="true" t="shared" si="7" ref="BH80:BH85">IF(ISBLANK(AZ80),"0",IF(AZ80&gt;AW80,3,IF(AZ80=AW80,1,0)))</f>
        <v>0</v>
      </c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 t="s">
        <v>19</v>
      </c>
      <c r="BV80" s="61" t="str">
        <f aca="true" t="shared" si="8" ref="BV80:BV85">IF(ISBLANK(AZ80),"0",IF(AZ80&gt;AW80,3,IF(AZ80=AW80,1,0)))</f>
        <v>0</v>
      </c>
      <c r="BW80" s="79"/>
      <c r="BX80" s="71"/>
      <c r="BY80" s="64">
        <f>$H$70</f>
        <v>0</v>
      </c>
      <c r="BZ80" s="61">
        <f>SUM($BE$80+$BV$84)</f>
        <v>0</v>
      </c>
      <c r="CA80" s="68">
        <f>SUM($AW$80+$AZ$84)</f>
        <v>0</v>
      </c>
      <c r="CB80" s="67" t="s">
        <v>19</v>
      </c>
      <c r="CC80" s="69">
        <f>SUM($AZ$80+$AW$84)</f>
        <v>0</v>
      </c>
      <c r="CD80" s="70">
        <f>SUM(CA80-CC80)</f>
        <v>0</v>
      </c>
    </row>
    <row r="81" spans="2:82" ht="13.5" thickBot="1">
      <c r="B81" s="146">
        <v>26</v>
      </c>
      <c r="C81" s="147"/>
      <c r="D81" s="148"/>
      <c r="E81" s="149"/>
      <c r="F81" s="147"/>
      <c r="G81" s="148" t="s">
        <v>41</v>
      </c>
      <c r="H81" s="149"/>
      <c r="I81" s="147"/>
      <c r="J81" s="181">
        <v>0.5069444444444444</v>
      </c>
      <c r="K81" s="182"/>
      <c r="L81" s="182"/>
      <c r="M81" s="182"/>
      <c r="N81" s="183"/>
      <c r="O81" s="152" t="s">
        <v>37</v>
      </c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81" t="s">
        <v>20</v>
      </c>
      <c r="AF81" s="131" t="s">
        <v>38</v>
      </c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131"/>
      <c r="AU81" s="131"/>
      <c r="AV81" s="132"/>
      <c r="AW81" s="104"/>
      <c r="AX81" s="84"/>
      <c r="AY81" s="81" t="s">
        <v>19</v>
      </c>
      <c r="AZ81" s="84"/>
      <c r="BA81" s="85"/>
      <c r="BB81" s="104"/>
      <c r="BC81" s="105"/>
      <c r="BE81" s="61" t="str">
        <f t="shared" si="5"/>
        <v>0</v>
      </c>
      <c r="BF81" s="62" t="s">
        <v>19</v>
      </c>
      <c r="BG81" s="61" t="str">
        <f t="shared" si="6"/>
        <v>0</v>
      </c>
      <c r="BH81" s="63" t="str">
        <f t="shared" si="7"/>
        <v>0</v>
      </c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 t="s">
        <v>19</v>
      </c>
      <c r="BV81" s="61" t="str">
        <f t="shared" si="8"/>
        <v>0</v>
      </c>
      <c r="BW81" s="79"/>
      <c r="BX81" s="71"/>
      <c r="BY81" s="64"/>
      <c r="BZ81" s="61"/>
      <c r="CA81" s="68"/>
      <c r="CB81" s="67"/>
      <c r="CC81" s="69"/>
      <c r="CD81" s="70"/>
    </row>
    <row r="82" spans="2:82" ht="13.5" thickBot="1">
      <c r="B82" s="150">
        <v>27</v>
      </c>
      <c r="C82" s="151"/>
      <c r="D82" s="202"/>
      <c r="E82" s="203"/>
      <c r="F82" s="151"/>
      <c r="G82" s="202" t="s">
        <v>40</v>
      </c>
      <c r="H82" s="203"/>
      <c r="I82" s="151"/>
      <c r="J82" s="204">
        <v>0.513888888888889</v>
      </c>
      <c r="K82" s="205"/>
      <c r="L82" s="205"/>
      <c r="M82" s="205"/>
      <c r="N82" s="206"/>
      <c r="O82" s="145" t="s">
        <v>35</v>
      </c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81" t="s">
        <v>20</v>
      </c>
      <c r="AF82" s="113" t="s">
        <v>36</v>
      </c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4"/>
      <c r="AW82" s="115"/>
      <c r="AX82" s="116"/>
      <c r="AY82" s="81" t="s">
        <v>19</v>
      </c>
      <c r="AZ82" s="116"/>
      <c r="BA82" s="117"/>
      <c r="BB82" s="115"/>
      <c r="BC82" s="118"/>
      <c r="BE82" s="61" t="str">
        <f t="shared" si="5"/>
        <v>0</v>
      </c>
      <c r="BF82" s="62" t="s">
        <v>19</v>
      </c>
      <c r="BG82" s="61" t="str">
        <f t="shared" si="6"/>
        <v>0</v>
      </c>
      <c r="BH82" s="63" t="str">
        <f t="shared" si="7"/>
        <v>0</v>
      </c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 t="s">
        <v>19</v>
      </c>
      <c r="BV82" s="61" t="str">
        <f t="shared" si="8"/>
        <v>0</v>
      </c>
      <c r="BW82" s="79"/>
      <c r="BX82" s="71"/>
      <c r="BY82" s="66" t="s">
        <v>33</v>
      </c>
      <c r="BZ82" s="64" t="s">
        <v>24</v>
      </c>
      <c r="CA82" s="94" t="s">
        <v>25</v>
      </c>
      <c r="CB82" s="94"/>
      <c r="CC82" s="94"/>
      <c r="CD82" s="67" t="s">
        <v>26</v>
      </c>
    </row>
    <row r="83" spans="2:82" ht="13.5" thickBot="1">
      <c r="B83" s="194">
        <v>28</v>
      </c>
      <c r="C83" s="195"/>
      <c r="D83" s="196"/>
      <c r="E83" s="197"/>
      <c r="F83" s="195"/>
      <c r="G83" s="196" t="s">
        <v>41</v>
      </c>
      <c r="H83" s="197"/>
      <c r="I83" s="195"/>
      <c r="J83" s="198">
        <v>0.5208333333333334</v>
      </c>
      <c r="K83" s="199"/>
      <c r="L83" s="199"/>
      <c r="M83" s="199"/>
      <c r="N83" s="200"/>
      <c r="O83" s="201" t="s">
        <v>38</v>
      </c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0" t="s">
        <v>20</v>
      </c>
      <c r="AF83" s="189" t="s">
        <v>39</v>
      </c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90"/>
      <c r="AW83" s="140"/>
      <c r="AX83" s="86"/>
      <c r="AY83" s="10" t="s">
        <v>19</v>
      </c>
      <c r="AZ83" s="86"/>
      <c r="BA83" s="87"/>
      <c r="BB83" s="140"/>
      <c r="BC83" s="141"/>
      <c r="BE83" s="61" t="str">
        <f t="shared" si="5"/>
        <v>0</v>
      </c>
      <c r="BF83" s="62" t="s">
        <v>19</v>
      </c>
      <c r="BG83" s="61" t="str">
        <f t="shared" si="6"/>
        <v>0</v>
      </c>
      <c r="BH83" s="63" t="str">
        <f t="shared" si="7"/>
        <v>0</v>
      </c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 t="s">
        <v>19</v>
      </c>
      <c r="BV83" s="61" t="str">
        <f t="shared" si="8"/>
        <v>0</v>
      </c>
      <c r="BW83" s="79"/>
      <c r="BX83" s="71"/>
      <c r="BY83" s="64">
        <f>$AK$71</f>
        <v>0</v>
      </c>
      <c r="BZ83" s="61">
        <f>SUM($BE$83+$BV$81)</f>
        <v>0</v>
      </c>
      <c r="CA83" s="68">
        <f>SUM($AZ$81+$AW$83)</f>
        <v>0</v>
      </c>
      <c r="CB83" s="67" t="s">
        <v>19</v>
      </c>
      <c r="CC83" s="69">
        <f>SUM($AW$81+$AZ$83)</f>
        <v>0</v>
      </c>
      <c r="CD83" s="70">
        <f>SUM(CA83-CC83)</f>
        <v>0</v>
      </c>
    </row>
    <row r="84" spans="2:82" ht="13.5" thickBot="1">
      <c r="B84" s="153">
        <v>29</v>
      </c>
      <c r="C84" s="154"/>
      <c r="D84" s="184"/>
      <c r="E84" s="185"/>
      <c r="F84" s="154"/>
      <c r="G84" s="184" t="s">
        <v>40</v>
      </c>
      <c r="H84" s="185"/>
      <c r="I84" s="154"/>
      <c r="J84" s="186">
        <v>0.5277777777777778</v>
      </c>
      <c r="K84" s="187"/>
      <c r="L84" s="187"/>
      <c r="M84" s="187"/>
      <c r="N84" s="188"/>
      <c r="O84" s="191" t="s">
        <v>36</v>
      </c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82" t="s">
        <v>20</v>
      </c>
      <c r="AF84" s="192" t="s">
        <v>34</v>
      </c>
      <c r="AG84" s="192"/>
      <c r="AH84" s="192"/>
      <c r="AI84" s="192"/>
      <c r="AJ84" s="192"/>
      <c r="AK84" s="192"/>
      <c r="AL84" s="192"/>
      <c r="AM84" s="192"/>
      <c r="AN84" s="192"/>
      <c r="AO84" s="192"/>
      <c r="AP84" s="192"/>
      <c r="AQ84" s="192"/>
      <c r="AR84" s="192"/>
      <c r="AS84" s="192"/>
      <c r="AT84" s="192"/>
      <c r="AU84" s="192"/>
      <c r="AV84" s="193"/>
      <c r="AW84" s="102"/>
      <c r="AX84" s="98"/>
      <c r="AY84" s="82" t="s">
        <v>19</v>
      </c>
      <c r="AZ84" s="98"/>
      <c r="BA84" s="99"/>
      <c r="BB84" s="102"/>
      <c r="BC84" s="103"/>
      <c r="BE84" s="61" t="str">
        <f t="shared" si="5"/>
        <v>0</v>
      </c>
      <c r="BF84" s="62" t="s">
        <v>19</v>
      </c>
      <c r="BG84" s="61" t="str">
        <f t="shared" si="6"/>
        <v>0</v>
      </c>
      <c r="BH84" s="63" t="str">
        <f t="shared" si="7"/>
        <v>0</v>
      </c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 t="s">
        <v>19</v>
      </c>
      <c r="BV84" s="61" t="str">
        <f t="shared" si="8"/>
        <v>0</v>
      </c>
      <c r="BW84" s="79"/>
      <c r="BX84" s="71"/>
      <c r="BY84" s="64">
        <f>$AK$70</f>
        <v>0</v>
      </c>
      <c r="BZ84" s="61">
        <f>SUM($BE$81+$BV$85)</f>
        <v>0</v>
      </c>
      <c r="CA84" s="68">
        <f>SUM($AW$81+$AZ$85)</f>
        <v>0</v>
      </c>
      <c r="CB84" s="67" t="s">
        <v>19</v>
      </c>
      <c r="CC84" s="69">
        <f>SUM($AZ$81+$AW$85)</f>
        <v>0</v>
      </c>
      <c r="CD84" s="70">
        <f>SUM(CA84-CC84)</f>
        <v>0</v>
      </c>
    </row>
    <row r="85" spans="2:82" ht="13.5" thickBot="1">
      <c r="B85" s="146">
        <v>30</v>
      </c>
      <c r="C85" s="147"/>
      <c r="D85" s="148"/>
      <c r="E85" s="149"/>
      <c r="F85" s="147"/>
      <c r="G85" s="148" t="s">
        <v>41</v>
      </c>
      <c r="H85" s="149"/>
      <c r="I85" s="147"/>
      <c r="J85" s="181">
        <v>0.5347222222222222</v>
      </c>
      <c r="K85" s="182"/>
      <c r="L85" s="182"/>
      <c r="M85" s="182"/>
      <c r="N85" s="183"/>
      <c r="O85" s="152" t="s">
        <v>39</v>
      </c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81" t="s">
        <v>20</v>
      </c>
      <c r="AF85" s="131" t="s">
        <v>37</v>
      </c>
      <c r="AG85" s="131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  <c r="AR85" s="131"/>
      <c r="AS85" s="131"/>
      <c r="AT85" s="131"/>
      <c r="AU85" s="131"/>
      <c r="AV85" s="132"/>
      <c r="AW85" s="104"/>
      <c r="AX85" s="84"/>
      <c r="AY85" s="81" t="s">
        <v>19</v>
      </c>
      <c r="AZ85" s="84"/>
      <c r="BA85" s="85"/>
      <c r="BB85" s="104"/>
      <c r="BC85" s="105"/>
      <c r="BE85" s="61" t="str">
        <f t="shared" si="5"/>
        <v>0</v>
      </c>
      <c r="BF85" s="62" t="s">
        <v>19</v>
      </c>
      <c r="BG85" s="61" t="str">
        <f t="shared" si="6"/>
        <v>0</v>
      </c>
      <c r="BH85" s="63" t="str">
        <f t="shared" si="7"/>
        <v>0</v>
      </c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 t="s">
        <v>19</v>
      </c>
      <c r="BV85" s="61" t="str">
        <f t="shared" si="8"/>
        <v>0</v>
      </c>
      <c r="BW85" s="79"/>
      <c r="BX85" s="71"/>
      <c r="BY85" s="64">
        <f>$AK$72</f>
        <v>0</v>
      </c>
      <c r="BZ85" s="61">
        <f>SUM($BE$85+$BV$83)</f>
        <v>0</v>
      </c>
      <c r="CA85" s="68">
        <f>SUM($AW$85+$AZ$83)</f>
        <v>0</v>
      </c>
      <c r="CB85" s="67" t="s">
        <v>19</v>
      </c>
      <c r="CC85" s="69">
        <f>SUM($AZ$85+$AW$83)</f>
        <v>0</v>
      </c>
      <c r="CD85" s="70">
        <f>SUM(CA85-CC85)</f>
        <v>0</v>
      </c>
    </row>
    <row r="86" spans="2:55" ht="12.75">
      <c r="B86" s="34"/>
      <c r="C86" s="34"/>
      <c r="D86" s="34"/>
      <c r="E86" s="34"/>
      <c r="F86" s="34"/>
      <c r="G86" s="34"/>
      <c r="H86" s="34"/>
      <c r="I86" s="34"/>
      <c r="J86" s="35"/>
      <c r="K86" s="35"/>
      <c r="L86" s="35"/>
      <c r="M86" s="35"/>
      <c r="N86" s="35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7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7"/>
      <c r="AX86" s="37"/>
      <c r="AY86" s="37"/>
      <c r="AZ86" s="37"/>
      <c r="BA86" s="37"/>
      <c r="BB86" s="37"/>
      <c r="BC86" s="37"/>
    </row>
    <row r="87" ht="12.75">
      <c r="B87" s="1" t="s">
        <v>56</v>
      </c>
    </row>
    <row r="88" ht="5.25" customHeight="1" thickBot="1"/>
    <row r="89" spans="2:55" ht="13.5" thickBot="1">
      <c r="B89" s="106" t="s">
        <v>32</v>
      </c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8"/>
      <c r="P89" s="106" t="s">
        <v>24</v>
      </c>
      <c r="Q89" s="107"/>
      <c r="R89" s="108"/>
      <c r="S89" s="106" t="s">
        <v>25</v>
      </c>
      <c r="T89" s="107"/>
      <c r="U89" s="107"/>
      <c r="V89" s="107"/>
      <c r="W89" s="108"/>
      <c r="X89" s="106" t="s">
        <v>26</v>
      </c>
      <c r="Y89" s="107"/>
      <c r="Z89" s="108"/>
      <c r="AA89" s="12"/>
      <c r="AB89" s="12"/>
      <c r="AC89" s="12"/>
      <c r="AD89" s="12"/>
      <c r="AE89" s="106" t="s">
        <v>33</v>
      </c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8"/>
      <c r="AS89" s="106" t="s">
        <v>24</v>
      </c>
      <c r="AT89" s="107"/>
      <c r="AU89" s="108"/>
      <c r="AV89" s="106" t="s">
        <v>25</v>
      </c>
      <c r="AW89" s="107"/>
      <c r="AX89" s="107"/>
      <c r="AY89" s="107"/>
      <c r="AZ89" s="108"/>
      <c r="BA89" s="106" t="s">
        <v>26</v>
      </c>
      <c r="BB89" s="107"/>
      <c r="BC89" s="108"/>
    </row>
    <row r="90" spans="2:55" ht="12.75">
      <c r="B90" s="159" t="s">
        <v>8</v>
      </c>
      <c r="C90" s="160"/>
      <c r="D90" s="180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9"/>
      <c r="P90" s="159"/>
      <c r="Q90" s="160"/>
      <c r="R90" s="218"/>
      <c r="S90" s="159"/>
      <c r="T90" s="160"/>
      <c r="U90" s="59"/>
      <c r="V90" s="160"/>
      <c r="W90" s="218"/>
      <c r="X90" s="219"/>
      <c r="Y90" s="220"/>
      <c r="Z90" s="221"/>
      <c r="AA90" s="4"/>
      <c r="AB90" s="4"/>
      <c r="AC90" s="4"/>
      <c r="AD90" s="4"/>
      <c r="AE90" s="159" t="s">
        <v>8</v>
      </c>
      <c r="AF90" s="160"/>
      <c r="AG90" s="180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9"/>
      <c r="AS90" s="159"/>
      <c r="AT90" s="160"/>
      <c r="AU90" s="218"/>
      <c r="AV90" s="159"/>
      <c r="AW90" s="160"/>
      <c r="AX90" s="59"/>
      <c r="AY90" s="160"/>
      <c r="AZ90" s="218"/>
      <c r="BA90" s="219"/>
      <c r="BB90" s="220"/>
      <c r="BC90" s="221"/>
    </row>
    <row r="91" spans="2:55" ht="12.75">
      <c r="B91" s="100" t="s">
        <v>9</v>
      </c>
      <c r="C91" s="101"/>
      <c r="D91" s="175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7"/>
      <c r="P91" s="100"/>
      <c r="Q91" s="101"/>
      <c r="R91" s="158"/>
      <c r="S91" s="178"/>
      <c r="T91" s="179"/>
      <c r="U91" s="14"/>
      <c r="V91" s="101"/>
      <c r="W91" s="158"/>
      <c r="X91" s="172"/>
      <c r="Y91" s="173"/>
      <c r="Z91" s="174"/>
      <c r="AA91" s="4"/>
      <c r="AB91" s="4"/>
      <c r="AC91" s="4"/>
      <c r="AD91" s="4"/>
      <c r="AE91" s="100" t="s">
        <v>9</v>
      </c>
      <c r="AF91" s="101"/>
      <c r="AG91" s="175"/>
      <c r="AH91" s="176"/>
      <c r="AI91" s="176"/>
      <c r="AJ91" s="176"/>
      <c r="AK91" s="176"/>
      <c r="AL91" s="176"/>
      <c r="AM91" s="176"/>
      <c r="AN91" s="176"/>
      <c r="AO91" s="176"/>
      <c r="AP91" s="176"/>
      <c r="AQ91" s="176"/>
      <c r="AR91" s="177"/>
      <c r="AS91" s="100"/>
      <c r="AT91" s="101"/>
      <c r="AU91" s="158"/>
      <c r="AV91" s="156"/>
      <c r="AW91" s="157"/>
      <c r="AX91" s="14"/>
      <c r="AY91" s="101"/>
      <c r="AZ91" s="158"/>
      <c r="BA91" s="172"/>
      <c r="BB91" s="173"/>
      <c r="BC91" s="174"/>
    </row>
    <row r="92" spans="2:55" ht="13.5" thickBot="1">
      <c r="B92" s="161" t="s">
        <v>10</v>
      </c>
      <c r="C92" s="130"/>
      <c r="D92" s="171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5"/>
      <c r="P92" s="161"/>
      <c r="Q92" s="130"/>
      <c r="R92" s="162"/>
      <c r="S92" s="161"/>
      <c r="T92" s="130"/>
      <c r="U92" s="15"/>
      <c r="V92" s="130"/>
      <c r="W92" s="162"/>
      <c r="X92" s="168"/>
      <c r="Y92" s="169"/>
      <c r="Z92" s="170"/>
      <c r="AA92" s="4"/>
      <c r="AB92" s="4"/>
      <c r="AC92" s="4"/>
      <c r="AD92" s="4"/>
      <c r="AE92" s="161" t="s">
        <v>10</v>
      </c>
      <c r="AF92" s="130"/>
      <c r="AG92" s="171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5"/>
      <c r="AS92" s="161"/>
      <c r="AT92" s="130"/>
      <c r="AU92" s="162"/>
      <c r="AV92" s="161"/>
      <c r="AW92" s="130"/>
      <c r="AX92" s="15"/>
      <c r="AY92" s="166"/>
      <c r="AZ92" s="167"/>
      <c r="BA92" s="168"/>
      <c r="BB92" s="169"/>
      <c r="BC92" s="170"/>
    </row>
    <row r="93" spans="2:55" ht="12.75">
      <c r="B93" s="137"/>
      <c r="C93" s="137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37"/>
      <c r="Q93" s="137"/>
      <c r="R93" s="137"/>
      <c r="S93" s="137"/>
      <c r="T93" s="137"/>
      <c r="U93" s="40"/>
      <c r="V93" s="137"/>
      <c r="W93" s="137"/>
      <c r="X93" s="165"/>
      <c r="Y93" s="165"/>
      <c r="Z93" s="165"/>
      <c r="AA93" s="4"/>
      <c r="AB93" s="4"/>
      <c r="AC93" s="4"/>
      <c r="AD93" s="4"/>
      <c r="AE93" s="137"/>
      <c r="AF93" s="137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37"/>
      <c r="AT93" s="137"/>
      <c r="AU93" s="137"/>
      <c r="AV93" s="137"/>
      <c r="AW93" s="137"/>
      <c r="AX93" s="40"/>
      <c r="AY93" s="137"/>
      <c r="AZ93" s="137"/>
      <c r="BA93" s="165"/>
      <c r="BB93" s="165"/>
      <c r="BC93" s="165"/>
    </row>
    <row r="94" spans="2:55" ht="12.75">
      <c r="B94" s="38"/>
      <c r="C94" s="38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8"/>
      <c r="Q94" s="38"/>
      <c r="R94" s="38"/>
      <c r="S94" s="38"/>
      <c r="T94" s="38"/>
      <c r="U94" s="40"/>
      <c r="V94" s="38"/>
      <c r="W94" s="38"/>
      <c r="X94" s="41"/>
      <c r="Y94" s="41"/>
      <c r="Z94" s="41"/>
      <c r="AA94" s="4"/>
      <c r="AB94" s="4"/>
      <c r="AC94" s="4"/>
      <c r="AD94" s="4"/>
      <c r="AE94" s="38"/>
      <c r="AF94" s="38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8"/>
      <c r="AT94" s="38"/>
      <c r="AU94" s="38"/>
      <c r="AV94" s="38"/>
      <c r="AW94" s="38"/>
      <c r="AX94" s="40"/>
      <c r="AY94" s="38"/>
      <c r="AZ94" s="38"/>
      <c r="BA94" s="41"/>
      <c r="BB94" s="41"/>
      <c r="BC94" s="41"/>
    </row>
    <row r="95" ht="12.75">
      <c r="B95" s="1" t="s">
        <v>57</v>
      </c>
    </row>
    <row r="96" ht="6" customHeight="1"/>
    <row r="97" spans="1:56" ht="15">
      <c r="A97" s="2"/>
      <c r="B97" s="2"/>
      <c r="C97" s="2"/>
      <c r="D97" s="2"/>
      <c r="E97" s="2"/>
      <c r="F97" s="2"/>
      <c r="G97" s="6" t="s">
        <v>2</v>
      </c>
      <c r="H97" s="164">
        <v>0.5416666666666666</v>
      </c>
      <c r="I97" s="164"/>
      <c r="J97" s="164"/>
      <c r="K97" s="164"/>
      <c r="L97" s="164"/>
      <c r="M97" s="7" t="s">
        <v>3</v>
      </c>
      <c r="N97" s="2"/>
      <c r="O97" s="2"/>
      <c r="P97" s="2"/>
      <c r="Q97" s="2"/>
      <c r="R97" s="2"/>
      <c r="S97" s="2"/>
      <c r="T97" s="2"/>
      <c r="U97" s="6" t="s">
        <v>4</v>
      </c>
      <c r="V97" s="163">
        <v>1</v>
      </c>
      <c r="W97" s="163"/>
      <c r="X97" s="33" t="s">
        <v>28</v>
      </c>
      <c r="Y97" s="119">
        <v>0.00625</v>
      </c>
      <c r="Z97" s="119"/>
      <c r="AA97" s="119"/>
      <c r="AB97" s="119"/>
      <c r="AC97" s="119"/>
      <c r="AD97" s="7" t="s">
        <v>5</v>
      </c>
      <c r="AE97" s="2"/>
      <c r="AF97" s="2"/>
      <c r="AG97" s="2"/>
      <c r="AH97" s="2"/>
      <c r="AI97" s="2"/>
      <c r="AJ97" s="2"/>
      <c r="AK97" s="6" t="s">
        <v>6</v>
      </c>
      <c r="AL97" s="119">
        <v>0.0006944444444444445</v>
      </c>
      <c r="AM97" s="119"/>
      <c r="AN97" s="119"/>
      <c r="AO97" s="119"/>
      <c r="AP97" s="119"/>
      <c r="AQ97" s="7" t="s">
        <v>5</v>
      </c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</row>
    <row r="98" ht="6" customHeight="1" thickBot="1"/>
    <row r="99" spans="2:55" ht="19.5" customHeight="1" thickBot="1">
      <c r="B99" s="244" t="s">
        <v>14</v>
      </c>
      <c r="C99" s="243"/>
      <c r="D99" s="244"/>
      <c r="E99" s="243"/>
      <c r="F99" s="243"/>
      <c r="G99" s="243"/>
      <c r="H99" s="243"/>
      <c r="I99" s="245"/>
      <c r="J99" s="244" t="s">
        <v>17</v>
      </c>
      <c r="K99" s="243"/>
      <c r="L99" s="243"/>
      <c r="M99" s="243"/>
      <c r="N99" s="245"/>
      <c r="O99" s="243" t="s">
        <v>46</v>
      </c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3"/>
      <c r="AH99" s="243"/>
      <c r="AI99" s="243"/>
      <c r="AJ99" s="243"/>
      <c r="AK99" s="243"/>
      <c r="AL99" s="243"/>
      <c r="AM99" s="243"/>
      <c r="AN99" s="243"/>
      <c r="AO99" s="243"/>
      <c r="AP99" s="243"/>
      <c r="AQ99" s="243"/>
      <c r="AR99" s="243"/>
      <c r="AS99" s="243"/>
      <c r="AT99" s="243"/>
      <c r="AU99" s="243"/>
      <c r="AV99" s="243"/>
      <c r="AW99" s="244" t="s">
        <v>21</v>
      </c>
      <c r="AX99" s="243"/>
      <c r="AY99" s="243"/>
      <c r="AZ99" s="243"/>
      <c r="BA99" s="245"/>
      <c r="BB99" s="243"/>
      <c r="BC99" s="245"/>
    </row>
    <row r="100" spans="2:55" ht="18" customHeight="1">
      <c r="B100" s="234">
        <v>31</v>
      </c>
      <c r="C100" s="236"/>
      <c r="D100" s="234"/>
      <c r="E100" s="235"/>
      <c r="F100" s="235"/>
      <c r="G100" s="235"/>
      <c r="H100" s="235"/>
      <c r="I100" s="236"/>
      <c r="J100" s="253">
        <f>$H$97</f>
        <v>0.5416666666666666</v>
      </c>
      <c r="K100" s="254"/>
      <c r="L100" s="254"/>
      <c r="M100" s="254"/>
      <c r="N100" s="255"/>
      <c r="O100" s="262">
        <f>D91</f>
        <v>0</v>
      </c>
      <c r="P100" s="263"/>
      <c r="Q100" s="263"/>
      <c r="R100" s="263"/>
      <c r="S100" s="263"/>
      <c r="T100" s="263"/>
      <c r="U100" s="263"/>
      <c r="V100" s="263"/>
      <c r="W100" s="263"/>
      <c r="X100" s="263"/>
      <c r="Y100" s="263"/>
      <c r="Z100" s="263"/>
      <c r="AA100" s="263"/>
      <c r="AB100" s="263"/>
      <c r="AC100" s="263"/>
      <c r="AD100" s="263"/>
      <c r="AE100" s="29" t="s">
        <v>20</v>
      </c>
      <c r="AF100" s="263">
        <f>AG91</f>
        <v>0</v>
      </c>
      <c r="AG100" s="263"/>
      <c r="AH100" s="263"/>
      <c r="AI100" s="263"/>
      <c r="AJ100" s="263"/>
      <c r="AK100" s="263"/>
      <c r="AL100" s="263"/>
      <c r="AM100" s="263"/>
      <c r="AN100" s="263"/>
      <c r="AO100" s="263"/>
      <c r="AP100" s="263"/>
      <c r="AQ100" s="263"/>
      <c r="AR100" s="263"/>
      <c r="AS100" s="263"/>
      <c r="AT100" s="263"/>
      <c r="AU100" s="263"/>
      <c r="AV100" s="264"/>
      <c r="AW100" s="246"/>
      <c r="AX100" s="247"/>
      <c r="AY100" s="247" t="s">
        <v>19</v>
      </c>
      <c r="AZ100" s="247"/>
      <c r="BA100" s="249"/>
      <c r="BB100" s="234"/>
      <c r="BC100" s="236"/>
    </row>
    <row r="101" spans="2:84" s="26" customFormat="1" ht="12" customHeight="1" thickBot="1">
      <c r="B101" s="150"/>
      <c r="C101" s="237"/>
      <c r="D101" s="150"/>
      <c r="E101" s="203"/>
      <c r="F101" s="203"/>
      <c r="G101" s="203"/>
      <c r="H101" s="203"/>
      <c r="I101" s="237"/>
      <c r="J101" s="256"/>
      <c r="K101" s="257"/>
      <c r="L101" s="257"/>
      <c r="M101" s="257"/>
      <c r="N101" s="258"/>
      <c r="O101" s="259" t="s">
        <v>42</v>
      </c>
      <c r="P101" s="260"/>
      <c r="Q101" s="260"/>
      <c r="R101" s="260"/>
      <c r="S101" s="260"/>
      <c r="T101" s="260"/>
      <c r="U101" s="260"/>
      <c r="V101" s="260"/>
      <c r="W101" s="260"/>
      <c r="X101" s="260"/>
      <c r="Y101" s="260"/>
      <c r="Z101" s="260"/>
      <c r="AA101" s="260"/>
      <c r="AB101" s="260"/>
      <c r="AC101" s="260"/>
      <c r="AD101" s="260"/>
      <c r="AE101" s="30"/>
      <c r="AF101" s="260" t="s">
        <v>43</v>
      </c>
      <c r="AG101" s="260"/>
      <c r="AH101" s="260"/>
      <c r="AI101" s="260"/>
      <c r="AJ101" s="260"/>
      <c r="AK101" s="260"/>
      <c r="AL101" s="260"/>
      <c r="AM101" s="260"/>
      <c r="AN101" s="260"/>
      <c r="AO101" s="260"/>
      <c r="AP101" s="260"/>
      <c r="AQ101" s="260"/>
      <c r="AR101" s="260"/>
      <c r="AS101" s="260"/>
      <c r="AT101" s="260"/>
      <c r="AU101" s="260"/>
      <c r="AV101" s="261"/>
      <c r="AW101" s="248"/>
      <c r="AX101" s="116"/>
      <c r="AY101" s="116"/>
      <c r="AZ101" s="116"/>
      <c r="BA101" s="118"/>
      <c r="BB101" s="150"/>
      <c r="BC101" s="23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8"/>
      <c r="BW101" s="28"/>
      <c r="BX101" s="27"/>
      <c r="BY101" s="27"/>
      <c r="BZ101" s="27"/>
      <c r="CA101" s="27"/>
      <c r="CB101" s="27"/>
      <c r="CC101" s="53"/>
      <c r="CD101" s="53"/>
      <c r="CE101" s="53"/>
      <c r="CF101" s="53"/>
    </row>
    <row r="102" ht="3.75" customHeight="1" thickBot="1"/>
    <row r="103" spans="2:55" ht="19.5" customHeight="1" thickBot="1">
      <c r="B103" s="244" t="s">
        <v>14</v>
      </c>
      <c r="C103" s="243"/>
      <c r="D103" s="244"/>
      <c r="E103" s="243"/>
      <c r="F103" s="243"/>
      <c r="G103" s="243"/>
      <c r="H103" s="243"/>
      <c r="I103" s="245"/>
      <c r="J103" s="244" t="s">
        <v>17</v>
      </c>
      <c r="K103" s="243"/>
      <c r="L103" s="243"/>
      <c r="M103" s="243"/>
      <c r="N103" s="245"/>
      <c r="O103" s="243" t="s">
        <v>47</v>
      </c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3"/>
      <c r="AB103" s="243"/>
      <c r="AC103" s="243"/>
      <c r="AD103" s="243"/>
      <c r="AE103" s="243"/>
      <c r="AF103" s="243"/>
      <c r="AG103" s="243"/>
      <c r="AH103" s="243"/>
      <c r="AI103" s="243"/>
      <c r="AJ103" s="243"/>
      <c r="AK103" s="243"/>
      <c r="AL103" s="243"/>
      <c r="AM103" s="243"/>
      <c r="AN103" s="243"/>
      <c r="AO103" s="243"/>
      <c r="AP103" s="243"/>
      <c r="AQ103" s="243"/>
      <c r="AR103" s="243"/>
      <c r="AS103" s="243"/>
      <c r="AT103" s="243"/>
      <c r="AU103" s="243"/>
      <c r="AV103" s="243"/>
      <c r="AW103" s="244" t="s">
        <v>21</v>
      </c>
      <c r="AX103" s="243"/>
      <c r="AY103" s="243"/>
      <c r="AZ103" s="243"/>
      <c r="BA103" s="245"/>
      <c r="BB103" s="243"/>
      <c r="BC103" s="245"/>
    </row>
    <row r="104" spans="2:55" ht="18" customHeight="1">
      <c r="B104" s="234">
        <v>32</v>
      </c>
      <c r="C104" s="236"/>
      <c r="D104" s="234"/>
      <c r="E104" s="235"/>
      <c r="F104" s="235"/>
      <c r="G104" s="235"/>
      <c r="H104" s="235"/>
      <c r="I104" s="236"/>
      <c r="J104" s="253">
        <f>J$100+V$97*Y$97+AL$97</f>
        <v>0.548611111111111</v>
      </c>
      <c r="K104" s="254"/>
      <c r="L104" s="254"/>
      <c r="M104" s="254"/>
      <c r="N104" s="255"/>
      <c r="O104" s="262">
        <f>D90</f>
        <v>0</v>
      </c>
      <c r="P104" s="263"/>
      <c r="Q104" s="263"/>
      <c r="R104" s="263"/>
      <c r="S104" s="263"/>
      <c r="T104" s="263"/>
      <c r="U104" s="263"/>
      <c r="V104" s="263"/>
      <c r="W104" s="263"/>
      <c r="X104" s="263"/>
      <c r="Y104" s="263"/>
      <c r="Z104" s="263"/>
      <c r="AA104" s="263"/>
      <c r="AB104" s="263"/>
      <c r="AC104" s="263"/>
      <c r="AD104" s="263"/>
      <c r="AE104" s="29" t="s">
        <v>20</v>
      </c>
      <c r="AF104" s="263">
        <f>AG90</f>
        <v>0</v>
      </c>
      <c r="AG104" s="263"/>
      <c r="AH104" s="263"/>
      <c r="AI104" s="263"/>
      <c r="AJ104" s="263"/>
      <c r="AK104" s="263"/>
      <c r="AL104" s="263"/>
      <c r="AM104" s="263"/>
      <c r="AN104" s="263"/>
      <c r="AO104" s="263"/>
      <c r="AP104" s="263"/>
      <c r="AQ104" s="263"/>
      <c r="AR104" s="263"/>
      <c r="AS104" s="263"/>
      <c r="AT104" s="263"/>
      <c r="AU104" s="263"/>
      <c r="AV104" s="264"/>
      <c r="AW104" s="246"/>
      <c r="AX104" s="247"/>
      <c r="AY104" s="247" t="s">
        <v>19</v>
      </c>
      <c r="AZ104" s="247"/>
      <c r="BA104" s="249"/>
      <c r="BB104" s="234"/>
      <c r="BC104" s="236"/>
    </row>
    <row r="105" spans="2:55" ht="12" customHeight="1" thickBot="1">
      <c r="B105" s="150"/>
      <c r="C105" s="237"/>
      <c r="D105" s="150"/>
      <c r="E105" s="203"/>
      <c r="F105" s="203"/>
      <c r="G105" s="203"/>
      <c r="H105" s="203"/>
      <c r="I105" s="237"/>
      <c r="J105" s="256"/>
      <c r="K105" s="257"/>
      <c r="L105" s="257"/>
      <c r="M105" s="257"/>
      <c r="N105" s="258"/>
      <c r="O105" s="259" t="s">
        <v>44</v>
      </c>
      <c r="P105" s="260"/>
      <c r="Q105" s="260"/>
      <c r="R105" s="260"/>
      <c r="S105" s="260"/>
      <c r="T105" s="260"/>
      <c r="U105" s="260"/>
      <c r="V105" s="260"/>
      <c r="W105" s="260"/>
      <c r="X105" s="260"/>
      <c r="Y105" s="260"/>
      <c r="Z105" s="260"/>
      <c r="AA105" s="260"/>
      <c r="AB105" s="260"/>
      <c r="AC105" s="260"/>
      <c r="AD105" s="260"/>
      <c r="AE105" s="30"/>
      <c r="AF105" s="260" t="s">
        <v>45</v>
      </c>
      <c r="AG105" s="260"/>
      <c r="AH105" s="260"/>
      <c r="AI105" s="260"/>
      <c r="AJ105" s="260"/>
      <c r="AK105" s="260"/>
      <c r="AL105" s="260"/>
      <c r="AM105" s="260"/>
      <c r="AN105" s="260"/>
      <c r="AO105" s="260"/>
      <c r="AP105" s="260"/>
      <c r="AQ105" s="260"/>
      <c r="AR105" s="260"/>
      <c r="AS105" s="260"/>
      <c r="AT105" s="260"/>
      <c r="AU105" s="260"/>
      <c r="AV105" s="261"/>
      <c r="AW105" s="248"/>
      <c r="AX105" s="116"/>
      <c r="AY105" s="116"/>
      <c r="AZ105" s="116"/>
      <c r="BA105" s="118"/>
      <c r="BB105" s="150"/>
      <c r="BC105" s="237"/>
    </row>
    <row r="106" ht="3.75" customHeight="1"/>
    <row r="110" ht="15">
      <c r="D110" s="60" t="s">
        <v>48</v>
      </c>
    </row>
    <row r="111" ht="13.5" thickBot="1"/>
    <row r="112" spans="8:47" ht="21" thickBot="1">
      <c r="H112" s="93">
        <v>1</v>
      </c>
      <c r="I112" s="92"/>
      <c r="J112" s="88">
        <f>IF(AW104&gt;AZ104,O104,AF104)</f>
        <v>0</v>
      </c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90"/>
    </row>
    <row r="113" spans="8:47" ht="21" thickBot="1">
      <c r="H113" s="93">
        <v>2</v>
      </c>
      <c r="I113" s="92"/>
      <c r="J113" s="88">
        <f>IF(AW104&gt;AZ104,AF104,O104)</f>
        <v>0</v>
      </c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90"/>
    </row>
    <row r="114" spans="8:47" ht="21" thickBot="1">
      <c r="H114" s="93">
        <v>3</v>
      </c>
      <c r="I114" s="92"/>
      <c r="J114" s="88">
        <f>IF(AW100&gt;AZ100,O100,AF100)</f>
        <v>0</v>
      </c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90"/>
    </row>
    <row r="115" spans="8:47" ht="21" thickBot="1">
      <c r="H115" s="93">
        <v>4</v>
      </c>
      <c r="I115" s="92"/>
      <c r="J115" s="91">
        <f>IF(AW100&gt;AZ100,AF100,O100)</f>
        <v>0</v>
      </c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2"/>
    </row>
  </sheetData>
  <sheetProtection/>
  <mergeCells count="500">
    <mergeCell ref="AL61:AN61"/>
    <mergeCell ref="AL65:AN65"/>
    <mergeCell ref="AJ65:AK65"/>
    <mergeCell ref="AD62:AF62"/>
    <mergeCell ref="AG62:AH62"/>
    <mergeCell ref="AL64:AN64"/>
    <mergeCell ref="AD63:AF63"/>
    <mergeCell ref="AG63:AH63"/>
    <mergeCell ref="AJ63:AK63"/>
    <mergeCell ref="AL63:AN63"/>
    <mergeCell ref="P65:Q65"/>
    <mergeCell ref="R65:AC65"/>
    <mergeCell ref="AD65:AF65"/>
    <mergeCell ref="AG65:AH65"/>
    <mergeCell ref="B59:C59"/>
    <mergeCell ref="P21:AN21"/>
    <mergeCell ref="P22:Q22"/>
    <mergeCell ref="R22:AL22"/>
    <mergeCell ref="AM22:AN22"/>
    <mergeCell ref="P23:Q23"/>
    <mergeCell ref="AE59:AF59"/>
    <mergeCell ref="AG59:AR59"/>
    <mergeCell ref="AV59:AW59"/>
    <mergeCell ref="AS59:AU59"/>
    <mergeCell ref="X58:Z58"/>
    <mergeCell ref="AD64:AF64"/>
    <mergeCell ref="AG64:AH64"/>
    <mergeCell ref="AJ64:AK64"/>
    <mergeCell ref="AL62:AN62"/>
    <mergeCell ref="AD61:AF61"/>
    <mergeCell ref="B56:C56"/>
    <mergeCell ref="D56:O56"/>
    <mergeCell ref="P56:R56"/>
    <mergeCell ref="B58:C58"/>
    <mergeCell ref="D58:O58"/>
    <mergeCell ref="P58:R58"/>
    <mergeCell ref="B57:C57"/>
    <mergeCell ref="D57:O57"/>
    <mergeCell ref="P57:R57"/>
    <mergeCell ref="D59:O59"/>
    <mergeCell ref="P59:R59"/>
    <mergeCell ref="S59:T59"/>
    <mergeCell ref="X59:Z59"/>
    <mergeCell ref="R63:AC63"/>
    <mergeCell ref="P61:AC61"/>
    <mergeCell ref="V59:W59"/>
    <mergeCell ref="P62:Q62"/>
    <mergeCell ref="S57:T57"/>
    <mergeCell ref="S56:T56"/>
    <mergeCell ref="V56:W56"/>
    <mergeCell ref="P64:Q64"/>
    <mergeCell ref="R64:AC64"/>
    <mergeCell ref="X56:Z56"/>
    <mergeCell ref="V57:W57"/>
    <mergeCell ref="X57:Z57"/>
    <mergeCell ref="P63:Q63"/>
    <mergeCell ref="V58:W58"/>
    <mergeCell ref="AE56:AF56"/>
    <mergeCell ref="AG56:AR56"/>
    <mergeCell ref="AE57:AF57"/>
    <mergeCell ref="AG57:AR57"/>
    <mergeCell ref="AE58:AF58"/>
    <mergeCell ref="AG58:AR58"/>
    <mergeCell ref="AE55:AR55"/>
    <mergeCell ref="AS55:AU55"/>
    <mergeCell ref="AV55:AZ55"/>
    <mergeCell ref="B51:BC51"/>
    <mergeCell ref="B55:O55"/>
    <mergeCell ref="P55:R55"/>
    <mergeCell ref="S55:W55"/>
    <mergeCell ref="X55:Z55"/>
    <mergeCell ref="BA55:BC55"/>
    <mergeCell ref="AZ47:BA47"/>
    <mergeCell ref="BB47:BC47"/>
    <mergeCell ref="D47:F47"/>
    <mergeCell ref="G47:I47"/>
    <mergeCell ref="J47:N47"/>
    <mergeCell ref="O47:AD47"/>
    <mergeCell ref="AF47:AV47"/>
    <mergeCell ref="AW47:AX47"/>
    <mergeCell ref="AF46:AV46"/>
    <mergeCell ref="AW46:AX46"/>
    <mergeCell ref="AZ46:BA46"/>
    <mergeCell ref="BB46:BC46"/>
    <mergeCell ref="D46:F46"/>
    <mergeCell ref="G46:I46"/>
    <mergeCell ref="J46:N46"/>
    <mergeCell ref="O46:AD46"/>
    <mergeCell ref="AF45:AV45"/>
    <mergeCell ref="AW45:AX45"/>
    <mergeCell ref="AZ45:BA45"/>
    <mergeCell ref="BB45:BC45"/>
    <mergeCell ref="D45:F45"/>
    <mergeCell ref="G45:I45"/>
    <mergeCell ref="J45:N45"/>
    <mergeCell ref="O45:AD45"/>
    <mergeCell ref="AF44:AV44"/>
    <mergeCell ref="AW44:AX44"/>
    <mergeCell ref="AZ44:BA44"/>
    <mergeCell ref="BB44:BC44"/>
    <mergeCell ref="D44:F44"/>
    <mergeCell ref="G44:I44"/>
    <mergeCell ref="J44:N44"/>
    <mergeCell ref="O44:AD44"/>
    <mergeCell ref="AF43:AV43"/>
    <mergeCell ref="AW43:AX43"/>
    <mergeCell ref="AZ43:BA43"/>
    <mergeCell ref="BB43:BC43"/>
    <mergeCell ref="D43:F43"/>
    <mergeCell ref="G43:I43"/>
    <mergeCell ref="J43:N43"/>
    <mergeCell ref="O43:AD43"/>
    <mergeCell ref="AZ42:BA42"/>
    <mergeCell ref="BB42:BC42"/>
    <mergeCell ref="D42:F42"/>
    <mergeCell ref="G42:I42"/>
    <mergeCell ref="J42:N42"/>
    <mergeCell ref="O42:AD42"/>
    <mergeCell ref="D41:F41"/>
    <mergeCell ref="G41:I41"/>
    <mergeCell ref="J41:N41"/>
    <mergeCell ref="O41:AD41"/>
    <mergeCell ref="AF42:AV42"/>
    <mergeCell ref="AW42:AX42"/>
    <mergeCell ref="AW40:AX40"/>
    <mergeCell ref="AZ40:BA40"/>
    <mergeCell ref="BB40:BC40"/>
    <mergeCell ref="AF41:AV41"/>
    <mergeCell ref="AW41:AX41"/>
    <mergeCell ref="AZ41:BA41"/>
    <mergeCell ref="BB41:BC41"/>
    <mergeCell ref="D38:F38"/>
    <mergeCell ref="G38:I38"/>
    <mergeCell ref="D37:F37"/>
    <mergeCell ref="AZ39:BA39"/>
    <mergeCell ref="BB39:BC39"/>
    <mergeCell ref="D40:F40"/>
    <mergeCell ref="G40:I40"/>
    <mergeCell ref="J40:N40"/>
    <mergeCell ref="O40:AD40"/>
    <mergeCell ref="AF40:AV40"/>
    <mergeCell ref="D39:F39"/>
    <mergeCell ref="G39:I39"/>
    <mergeCell ref="J39:N39"/>
    <mergeCell ref="O39:AD39"/>
    <mergeCell ref="AF39:AV39"/>
    <mergeCell ref="AW39:AX39"/>
    <mergeCell ref="J37:N37"/>
    <mergeCell ref="O37:AD37"/>
    <mergeCell ref="AF37:AV37"/>
    <mergeCell ref="J38:N38"/>
    <mergeCell ref="O38:AD38"/>
    <mergeCell ref="AF38:AV38"/>
    <mergeCell ref="O36:AD36"/>
    <mergeCell ref="AF36:AV36"/>
    <mergeCell ref="AW36:AX36"/>
    <mergeCell ref="AZ36:BA36"/>
    <mergeCell ref="BB36:BC36"/>
    <mergeCell ref="AZ38:BA38"/>
    <mergeCell ref="BB38:BC38"/>
    <mergeCell ref="AW38:AX38"/>
    <mergeCell ref="AW37:AX37"/>
    <mergeCell ref="AZ37:BA37"/>
    <mergeCell ref="BB32:BC32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AW32:AX32"/>
    <mergeCell ref="AZ32:BA32"/>
    <mergeCell ref="D34:F34"/>
    <mergeCell ref="G34:I34"/>
    <mergeCell ref="D32:F32"/>
    <mergeCell ref="G32:I32"/>
    <mergeCell ref="J32:N32"/>
    <mergeCell ref="J34:N34"/>
    <mergeCell ref="O34:AD34"/>
    <mergeCell ref="AF34:AV34"/>
    <mergeCell ref="AZ34:BA34"/>
    <mergeCell ref="G37:I37"/>
    <mergeCell ref="O32:AD32"/>
    <mergeCell ref="B44:C44"/>
    <mergeCell ref="B45:C45"/>
    <mergeCell ref="B46:C46"/>
    <mergeCell ref="B47:C47"/>
    <mergeCell ref="B40:C40"/>
    <mergeCell ref="B41:C41"/>
    <mergeCell ref="B42:C42"/>
    <mergeCell ref="B43:C43"/>
    <mergeCell ref="D36:F36"/>
    <mergeCell ref="G36:I36"/>
    <mergeCell ref="B38:C38"/>
    <mergeCell ref="B39:C39"/>
    <mergeCell ref="BB29:BC29"/>
    <mergeCell ref="AW29:BA29"/>
    <mergeCell ref="J29:N29"/>
    <mergeCell ref="O29:AV29"/>
    <mergeCell ref="AF30:AV30"/>
    <mergeCell ref="B30:C30"/>
    <mergeCell ref="J30:N30"/>
    <mergeCell ref="Y19:Z19"/>
    <mergeCell ref="D17:X17"/>
    <mergeCell ref="D18:X18"/>
    <mergeCell ref="B36:C36"/>
    <mergeCell ref="B37:C37"/>
    <mergeCell ref="J36:N36"/>
    <mergeCell ref="D35:F35"/>
    <mergeCell ref="G35:I35"/>
    <mergeCell ref="J35:N35"/>
    <mergeCell ref="AM24:AN24"/>
    <mergeCell ref="AE17:AF17"/>
    <mergeCell ref="AE18:AF18"/>
    <mergeCell ref="Y17:Z17"/>
    <mergeCell ref="Y18:Z18"/>
    <mergeCell ref="P24:Q24"/>
    <mergeCell ref="R24:AL24"/>
    <mergeCell ref="AM23:AN23"/>
    <mergeCell ref="R23:AL23"/>
    <mergeCell ref="Y16:Z16"/>
    <mergeCell ref="B17:C17"/>
    <mergeCell ref="D16:X16"/>
    <mergeCell ref="B32:C32"/>
    <mergeCell ref="B18:C18"/>
    <mergeCell ref="B19:C19"/>
    <mergeCell ref="D19:X19"/>
    <mergeCell ref="O30:AD30"/>
    <mergeCell ref="D30:F30"/>
    <mergeCell ref="G30:I30"/>
    <mergeCell ref="B29:C29"/>
    <mergeCell ref="G29:I29"/>
    <mergeCell ref="D29:F29"/>
    <mergeCell ref="D31:F31"/>
    <mergeCell ref="G31:I31"/>
    <mergeCell ref="B31:C31"/>
    <mergeCell ref="O31:AD31"/>
    <mergeCell ref="AF31:AV31"/>
    <mergeCell ref="J31:N31"/>
    <mergeCell ref="B33:C33"/>
    <mergeCell ref="B34:C34"/>
    <mergeCell ref="B35:C35"/>
    <mergeCell ref="AF32:AV32"/>
    <mergeCell ref="O35:AD35"/>
    <mergeCell ref="BB16:BC16"/>
    <mergeCell ref="BB18:BC18"/>
    <mergeCell ref="AG19:BA19"/>
    <mergeCell ref="BB19:BC19"/>
    <mergeCell ref="BB17:BC17"/>
    <mergeCell ref="AG18:BA18"/>
    <mergeCell ref="BB30:BC30"/>
    <mergeCell ref="AW30:AX30"/>
    <mergeCell ref="AZ30:BA30"/>
    <mergeCell ref="AW31:AX31"/>
    <mergeCell ref="AZ31:BA31"/>
    <mergeCell ref="BB31:BC31"/>
    <mergeCell ref="BB34:BC34"/>
    <mergeCell ref="AF35:AV35"/>
    <mergeCell ref="AW35:AX35"/>
    <mergeCell ref="AZ35:BA35"/>
    <mergeCell ref="BB35:BC35"/>
    <mergeCell ref="AW34:AX34"/>
    <mergeCell ref="BB37:BC37"/>
    <mergeCell ref="BA57:BC57"/>
    <mergeCell ref="O101:AD101"/>
    <mergeCell ref="AF101:AV101"/>
    <mergeCell ref="BB99:BC99"/>
    <mergeCell ref="O100:AD100"/>
    <mergeCell ref="AF100:AV100"/>
    <mergeCell ref="BB100:BC101"/>
    <mergeCell ref="S58:T58"/>
    <mergeCell ref="R62:AC62"/>
    <mergeCell ref="D92:O92"/>
    <mergeCell ref="B100:C101"/>
    <mergeCell ref="J100:N101"/>
    <mergeCell ref="D100:I101"/>
    <mergeCell ref="O99:AV99"/>
    <mergeCell ref="J99:N99"/>
    <mergeCell ref="D99:I99"/>
    <mergeCell ref="B99:C99"/>
    <mergeCell ref="AS93:AU93"/>
    <mergeCell ref="AV93:AW93"/>
    <mergeCell ref="AK71:BC71"/>
    <mergeCell ref="BA89:BC89"/>
    <mergeCell ref="BB104:BC105"/>
    <mergeCell ref="O105:AD105"/>
    <mergeCell ref="AF105:AV105"/>
    <mergeCell ref="O104:AD104"/>
    <mergeCell ref="AF104:AV104"/>
    <mergeCell ref="AW104:AX105"/>
    <mergeCell ref="BA90:BC90"/>
    <mergeCell ref="AE90:AF90"/>
    <mergeCell ref="AW99:BA99"/>
    <mergeCell ref="AY56:AZ56"/>
    <mergeCell ref="BA56:BC56"/>
    <mergeCell ref="B103:C103"/>
    <mergeCell ref="J103:N103"/>
    <mergeCell ref="AY104:AY105"/>
    <mergeCell ref="AZ104:BA105"/>
    <mergeCell ref="B104:C105"/>
    <mergeCell ref="J104:N105"/>
    <mergeCell ref="D103:I103"/>
    <mergeCell ref="O103:AV103"/>
    <mergeCell ref="AW103:BA103"/>
    <mergeCell ref="BB103:BC103"/>
    <mergeCell ref="AW100:AX101"/>
    <mergeCell ref="AZ100:BA101"/>
    <mergeCell ref="AY100:AY101"/>
    <mergeCell ref="D104:I105"/>
    <mergeCell ref="A2:AP3"/>
    <mergeCell ref="U10:V10"/>
    <mergeCell ref="B15:Z15"/>
    <mergeCell ref="AE15:BC15"/>
    <mergeCell ref="M6:T6"/>
    <mergeCell ref="Y6:AF6"/>
    <mergeCell ref="B8:AM8"/>
    <mergeCell ref="X10:AB10"/>
    <mergeCell ref="H10:L10"/>
    <mergeCell ref="A4:AP4"/>
    <mergeCell ref="P25:Q25"/>
    <mergeCell ref="R25:AL25"/>
    <mergeCell ref="AM25:AN25"/>
    <mergeCell ref="AL10:AP10"/>
    <mergeCell ref="AG17:BA17"/>
    <mergeCell ref="AG16:BA16"/>
    <mergeCell ref="AE19:AF19"/>
    <mergeCell ref="B16:C16"/>
    <mergeCell ref="AE16:AF16"/>
    <mergeCell ref="AS90:AU90"/>
    <mergeCell ref="AY90:AZ90"/>
    <mergeCell ref="B90:C90"/>
    <mergeCell ref="D90:O90"/>
    <mergeCell ref="P90:R90"/>
    <mergeCell ref="S90:T90"/>
    <mergeCell ref="X90:Z90"/>
    <mergeCell ref="V90:W90"/>
    <mergeCell ref="F73:G73"/>
    <mergeCell ref="B73:E73"/>
    <mergeCell ref="B71:E71"/>
    <mergeCell ref="F71:G71"/>
    <mergeCell ref="H71:Z71"/>
    <mergeCell ref="AI70:AJ70"/>
    <mergeCell ref="AE70:AH70"/>
    <mergeCell ref="B70:E70"/>
    <mergeCell ref="F70:G70"/>
    <mergeCell ref="H70:Z70"/>
    <mergeCell ref="D79:F79"/>
    <mergeCell ref="G79:I79"/>
    <mergeCell ref="J79:N79"/>
    <mergeCell ref="O79:AV79"/>
    <mergeCell ref="L77:P77"/>
    <mergeCell ref="B72:E72"/>
    <mergeCell ref="F72:G72"/>
    <mergeCell ref="H72:Z72"/>
    <mergeCell ref="Y77:Z77"/>
    <mergeCell ref="B79:C79"/>
    <mergeCell ref="J80:N80"/>
    <mergeCell ref="O80:AD80"/>
    <mergeCell ref="AF80:AV80"/>
    <mergeCell ref="AK73:BC73"/>
    <mergeCell ref="AB77:AF77"/>
    <mergeCell ref="AE72:AH72"/>
    <mergeCell ref="AW79:BA79"/>
    <mergeCell ref="BB79:BC79"/>
    <mergeCell ref="AW80:AX80"/>
    <mergeCell ref="H73:Z73"/>
    <mergeCell ref="B81:C81"/>
    <mergeCell ref="D81:F81"/>
    <mergeCell ref="G81:I81"/>
    <mergeCell ref="J81:N81"/>
    <mergeCell ref="B80:C80"/>
    <mergeCell ref="AW81:AX81"/>
    <mergeCell ref="O81:AD81"/>
    <mergeCell ref="AF81:AV81"/>
    <mergeCell ref="D80:F80"/>
    <mergeCell ref="G80:I80"/>
    <mergeCell ref="B83:C83"/>
    <mergeCell ref="D83:F83"/>
    <mergeCell ref="G83:I83"/>
    <mergeCell ref="J83:N83"/>
    <mergeCell ref="O83:AD83"/>
    <mergeCell ref="D82:F82"/>
    <mergeCell ref="G82:I82"/>
    <mergeCell ref="J82:N82"/>
    <mergeCell ref="G85:I85"/>
    <mergeCell ref="J85:N85"/>
    <mergeCell ref="D84:F84"/>
    <mergeCell ref="G84:I84"/>
    <mergeCell ref="J84:N84"/>
    <mergeCell ref="AW83:AX83"/>
    <mergeCell ref="AF83:AV83"/>
    <mergeCell ref="O84:AD84"/>
    <mergeCell ref="AF84:AV84"/>
    <mergeCell ref="AW84:AX84"/>
    <mergeCell ref="B89:O89"/>
    <mergeCell ref="S89:W89"/>
    <mergeCell ref="AE89:AR89"/>
    <mergeCell ref="AV89:AZ89"/>
    <mergeCell ref="AG91:AR91"/>
    <mergeCell ref="B91:C91"/>
    <mergeCell ref="D91:O91"/>
    <mergeCell ref="P91:R91"/>
    <mergeCell ref="S91:T91"/>
    <mergeCell ref="AG90:AR90"/>
    <mergeCell ref="V92:W92"/>
    <mergeCell ref="X92:Z92"/>
    <mergeCell ref="AE92:AF92"/>
    <mergeCell ref="AG92:AR92"/>
    <mergeCell ref="X91:Z91"/>
    <mergeCell ref="BA91:BC91"/>
    <mergeCell ref="AV92:AW92"/>
    <mergeCell ref="AS91:AU91"/>
    <mergeCell ref="V91:W91"/>
    <mergeCell ref="BA93:BC93"/>
    <mergeCell ref="AY92:AZ92"/>
    <mergeCell ref="BA92:BC92"/>
    <mergeCell ref="B93:C93"/>
    <mergeCell ref="D93:O93"/>
    <mergeCell ref="P93:R93"/>
    <mergeCell ref="S93:T93"/>
    <mergeCell ref="V93:W93"/>
    <mergeCell ref="B92:C92"/>
    <mergeCell ref="AS92:AU92"/>
    <mergeCell ref="Y97:AC97"/>
    <mergeCell ref="V97:W97"/>
    <mergeCell ref="H97:L97"/>
    <mergeCell ref="AL97:AP97"/>
    <mergeCell ref="X93:Z93"/>
    <mergeCell ref="AE93:AF93"/>
    <mergeCell ref="P89:R89"/>
    <mergeCell ref="X89:Z89"/>
    <mergeCell ref="AS89:AU89"/>
    <mergeCell ref="AY93:AZ93"/>
    <mergeCell ref="AG93:AR93"/>
    <mergeCell ref="AV91:AW91"/>
    <mergeCell ref="AY91:AZ91"/>
    <mergeCell ref="AV90:AW90"/>
    <mergeCell ref="P92:R92"/>
    <mergeCell ref="S92:T92"/>
    <mergeCell ref="BA59:BC59"/>
    <mergeCell ref="B69:Z69"/>
    <mergeCell ref="O82:AD82"/>
    <mergeCell ref="B85:C85"/>
    <mergeCell ref="D85:F85"/>
    <mergeCell ref="B82:C82"/>
    <mergeCell ref="O85:AD85"/>
    <mergeCell ref="AZ84:BA84"/>
    <mergeCell ref="B84:C84"/>
    <mergeCell ref="AW85:AX85"/>
    <mergeCell ref="AF85:AV85"/>
    <mergeCell ref="AI72:AJ72"/>
    <mergeCell ref="AK72:BC72"/>
    <mergeCell ref="AE73:AH73"/>
    <mergeCell ref="AI73:AJ73"/>
    <mergeCell ref="AK70:BC70"/>
    <mergeCell ref="BB84:BC84"/>
    <mergeCell ref="BB83:BC83"/>
    <mergeCell ref="AZ81:BA81"/>
    <mergeCell ref="BB81:BC81"/>
    <mergeCell ref="AV56:AW56"/>
    <mergeCell ref="AS57:AU57"/>
    <mergeCell ref="AV57:AW57"/>
    <mergeCell ref="AS56:AU56"/>
    <mergeCell ref="AY57:AZ57"/>
    <mergeCell ref="AY59:AZ59"/>
    <mergeCell ref="AS58:AU58"/>
    <mergeCell ref="AV58:AW58"/>
    <mergeCell ref="AY58:AZ58"/>
    <mergeCell ref="AG61:AK61"/>
    <mergeCell ref="AJ62:AK62"/>
    <mergeCell ref="AE69:BC69"/>
    <mergeCell ref="AF82:AV82"/>
    <mergeCell ref="AW82:AX82"/>
    <mergeCell ref="AZ82:BA82"/>
    <mergeCell ref="BB82:BC82"/>
    <mergeCell ref="AP77:AT77"/>
    <mergeCell ref="AE71:AH71"/>
    <mergeCell ref="AI71:AJ71"/>
    <mergeCell ref="CA30:CC30"/>
    <mergeCell ref="CA36:CC36"/>
    <mergeCell ref="CA42:CC42"/>
    <mergeCell ref="BA58:BC58"/>
    <mergeCell ref="AZ80:BA80"/>
    <mergeCell ref="AE91:AF91"/>
    <mergeCell ref="CA77:CC77"/>
    <mergeCell ref="CA82:CC82"/>
    <mergeCell ref="BB80:BC80"/>
    <mergeCell ref="BB85:BC85"/>
    <mergeCell ref="AZ85:BA85"/>
    <mergeCell ref="AZ83:BA83"/>
    <mergeCell ref="J114:AU114"/>
    <mergeCell ref="J115:AU115"/>
    <mergeCell ref="H112:I112"/>
    <mergeCell ref="H113:I113"/>
    <mergeCell ref="H114:I114"/>
    <mergeCell ref="H115:I115"/>
    <mergeCell ref="J112:AU112"/>
    <mergeCell ref="J113:AU113"/>
  </mergeCells>
  <printOptions/>
  <pageMargins left="0.3937007874015748" right="0.3937007874015748" top="0.3937007874015748" bottom="0.3937007874015748" header="0" footer="0"/>
  <pageSetup horizontalDpi="600" verticalDpi="600" orientation="portrait" paperSize="9" scale="96" r:id="rId2"/>
  <headerFooter alignWithMargins="0">
    <oddFooter xml:space="preserve">&amp;C&amp;F&amp;R&amp;P von &amp;N </oddFooter>
  </headerFooter>
  <rowBreaks count="1" manualBreakCount="1">
    <brk id="49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Brigitte Weber</cp:lastModifiedBy>
  <cp:lastPrinted>2015-12-23T11:40:30Z</cp:lastPrinted>
  <dcterms:created xsi:type="dcterms:W3CDTF">2002-02-21T07:48:38Z</dcterms:created>
  <dcterms:modified xsi:type="dcterms:W3CDTF">2016-01-10T11:59:33Z</dcterms:modified>
  <cp:category/>
  <cp:version/>
  <cp:contentType/>
  <cp:contentStatus/>
</cp:coreProperties>
</file>