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65341" windowWidth="12150" windowHeight="8070" activeTab="0"/>
  </bookViews>
  <sheets>
    <sheet name="PC-Version" sheetId="1" r:id="rId1"/>
  </sheets>
  <definedNames>
    <definedName name="_xlnm.Print_Area" localSheetId="0">'PC-Version'!$1:$82</definedName>
  </definedNames>
  <calcPr fullCalcOnLoad="1"/>
</workbook>
</file>

<file path=xl/sharedStrings.xml><?xml version="1.0" encoding="utf-8"?>
<sst xmlns="http://schemas.openxmlformats.org/spreadsheetml/2006/main" count="201" uniqueCount="58">
  <si>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</si>
  <si>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</si>
  <si>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</si>
  <si>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</si>
  <si>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</si>
  <si>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</si>
  <si>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</si>
  <si>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</si>
  <si>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</si>
  <si>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</si>
  <si>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</si>
  <si>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</si>
  <si>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</si>
  <si>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</si>
  <si>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</si>
  <si>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</si>
  <si>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</si>
  <si>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</si>
  <si>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</si>
  <si>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</si>
  <si>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</si>
  <si>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</si>
  <si>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</si>
  <si>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</si>
  <si>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</si>
  <si>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</si>
  <si>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</si>
  <si>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</si>
  <si>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</si>
  <si>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</si>
  <si>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</si>
  <si>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</si>
  <si>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</si>
  <si>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</si>
  <si>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</si>
  <si>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</si>
  <si>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</si>
  <si>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</si>
  <si>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</si>
  <si>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</si>
  <si>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Logo</t>
  </si>
  <si>
    <t>x</t>
  </si>
  <si>
    <t>SR</t>
  </si>
  <si>
    <t>Platz</t>
  </si>
  <si>
    <t>TSV Ehningen</t>
  </si>
  <si>
    <t>Ehninger Jugendturniere 2015</t>
  </si>
  <si>
    <r>
      <t>Fußball-Hallenturnier für E2</t>
    </r>
    <r>
      <rPr>
        <b/>
        <sz val="12"/>
        <rFont val="Arial"/>
        <family val="2"/>
      </rPr>
      <t>-Junioren</t>
    </r>
    <r>
      <rPr>
        <sz val="12"/>
        <rFont val="Arial"/>
        <family val="2"/>
      </rPr>
      <t xml:space="preserve"> - Mannschaften</t>
    </r>
  </si>
  <si>
    <t>TSV Ehningen 1</t>
  </si>
  <si>
    <t>TSV Ehningen 2</t>
  </si>
  <si>
    <t>FV Löchgau</t>
  </si>
  <si>
    <t>SGM Gäufelden</t>
  </si>
  <si>
    <t>VfL Dettenhausen</t>
  </si>
  <si>
    <t>FSV Wailblingen</t>
  </si>
  <si>
    <t>SpVgg Holzgerlingen</t>
  </si>
  <si>
    <t>TSV Eltingen</t>
  </si>
  <si>
    <t>SVGG Hirschlanden - Schöckingen</t>
  </si>
  <si>
    <t>FC Rottenburg</t>
  </si>
  <si>
    <t>in der Sporthalle Schalkwiesen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</si>
</sst>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12" xfId="0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8" fontId="0" fillId="0" borderId="32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20" fontId="3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45" fontId="3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9525</xdr:colOff>
      <xdr:row>0</xdr:row>
      <xdr:rowOff>85725</xdr:rowOff>
    </xdr:from>
    <xdr:to>
      <xdr:col>54</xdr:col>
      <xdr:colOff>95250</xdr:colOff>
      <xdr:row>8</xdr:row>
      <xdr:rowOff>47625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85725"/>
          <a:ext cx="14573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79"/>
  <sheetViews>
    <sheetView tabSelected="1" zoomScale="112" zoomScaleNormal="112" zoomScalePageLayoutView="0" workbookViewId="0" topLeftCell="A1">
      <selection activeCell="BI57" sqref="BI57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115" width="1.7109375" style="42" customWidth="1"/>
    <col min="116" max="116" width="1.7109375" style="26" customWidth="1"/>
  </cols>
  <sheetData>
    <row r="1" spans="56:116" ht="7.5" customHeight="1">
      <c r="BD1" s="7"/>
      <c r="DL1" s="7"/>
    </row>
    <row r="2" spans="1:116" ht="33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28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  <c r="BD2" s="7"/>
      <c r="DL2" s="7"/>
    </row>
    <row r="3" spans="1:115" s="14" customFormat="1" ht="27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31"/>
      <c r="AR3" s="32"/>
      <c r="AS3" s="32"/>
      <c r="AT3" s="32" t="s">
        <v>40</v>
      </c>
      <c r="AU3" s="32"/>
      <c r="AV3" s="32"/>
      <c r="AW3" s="32"/>
      <c r="AX3" s="32"/>
      <c r="AY3" s="32"/>
      <c r="AZ3" s="32"/>
      <c r="BA3" s="32"/>
      <c r="BB3" s="32"/>
      <c r="BC3" s="3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</row>
    <row r="4" spans="1:115" s="2" customFormat="1" ht="15.75">
      <c r="A4" s="72" t="s">
        <v>46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</row>
    <row r="5" spans="43:115" s="2" customFormat="1" ht="6" customHeight="1">
      <c r="AQ5" s="34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</row>
    <row r="6" spans="12:115" s="2" customFormat="1" ht="15.75">
      <c r="L6" s="3" t="s">
        <v>0</v>
      </c>
      <c r="M6" s="158" t="s">
        <v>1</v>
      </c>
      <c r="N6" s="158"/>
      <c r="O6" s="158"/>
      <c r="P6" s="158"/>
      <c r="Q6" s="158"/>
      <c r="R6" s="158"/>
      <c r="S6" s="158"/>
      <c r="T6" s="158"/>
      <c r="U6" s="2" t="s">
        <v>2</v>
      </c>
      <c r="Y6" s="159">
        <v>42042</v>
      </c>
      <c r="Z6" s="159"/>
      <c r="AA6" s="159"/>
      <c r="AB6" s="159"/>
      <c r="AC6" s="159"/>
      <c r="AD6" s="159"/>
      <c r="AE6" s="159"/>
      <c r="AF6" s="159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43:115" s="2" customFormat="1" ht="6" customHeight="1"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2:115" s="2" customFormat="1" ht="15">
      <c r="B8" s="164" t="s">
        <v>57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57:115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7:115" s="2" customFormat="1" ht="15.75">
      <c r="G10" s="6" t="s">
        <v>3</v>
      </c>
      <c r="H10" s="105">
        <v>0.5625</v>
      </c>
      <c r="I10" s="105"/>
      <c r="J10" s="105"/>
      <c r="K10" s="105"/>
      <c r="L10" s="105"/>
      <c r="M10" s="7" t="s">
        <v>4</v>
      </c>
      <c r="T10" s="6" t="s">
        <v>5</v>
      </c>
      <c r="U10" s="96">
        <v>1</v>
      </c>
      <c r="V10" s="96" t="s">
        <v>6</v>
      </c>
      <c r="W10" s="27" t="s">
        <v>41</v>
      </c>
      <c r="X10" s="153">
        <v>0.0062499999999999995</v>
      </c>
      <c r="Y10" s="153"/>
      <c r="Z10" s="153"/>
      <c r="AA10" s="153"/>
      <c r="AB10" s="153"/>
      <c r="AC10" s="7" t="s">
        <v>7</v>
      </c>
      <c r="AK10" s="6" t="s">
        <v>8</v>
      </c>
      <c r="AL10" s="153">
        <v>0.0006944444444444445</v>
      </c>
      <c r="AM10" s="153"/>
      <c r="AN10" s="153"/>
      <c r="AO10" s="153"/>
      <c r="AP10" s="153"/>
      <c r="AQ10" s="7" t="s">
        <v>7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56:116" ht="9" customHeight="1">
      <c r="BD11" s="23"/>
      <c r="DL11" s="23"/>
    </row>
    <row r="12" spans="56:116" ht="6" customHeight="1">
      <c r="BD12" s="23"/>
      <c r="DL12" s="23"/>
    </row>
    <row r="13" spans="2:116" ht="12.75">
      <c r="B13" s="1" t="s">
        <v>9</v>
      </c>
      <c r="BD13" s="23"/>
      <c r="DL13" s="23"/>
    </row>
    <row r="14" spans="56:116" ht="6" customHeight="1" thickBot="1">
      <c r="BD14" s="23"/>
      <c r="DL14" s="23"/>
    </row>
    <row r="15" spans="2:116" ht="16.5" thickBot="1">
      <c r="B15" s="160" t="s">
        <v>15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2" t="s">
        <v>42</v>
      </c>
      <c r="Z15" s="163"/>
      <c r="AE15" s="160" t="s">
        <v>16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2" t="s">
        <v>42</v>
      </c>
      <c r="BC15" s="163"/>
      <c r="BD15" s="23"/>
      <c r="DL15" s="23"/>
    </row>
    <row r="16" spans="2:116" ht="15">
      <c r="B16" s="156" t="s">
        <v>10</v>
      </c>
      <c r="C16" s="157"/>
      <c r="D16" s="151" t="s">
        <v>47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39">
        <v>1</v>
      </c>
      <c r="Z16" s="140"/>
      <c r="AE16" s="156" t="s">
        <v>10</v>
      </c>
      <c r="AF16" s="157"/>
      <c r="AG16" s="151" t="s">
        <v>48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39">
        <v>6</v>
      </c>
      <c r="BC16" s="140"/>
      <c r="BD16" s="23"/>
      <c r="DL16" s="23"/>
    </row>
    <row r="17" spans="2:116" ht="15">
      <c r="B17" s="143" t="s">
        <v>11</v>
      </c>
      <c r="C17" s="144"/>
      <c r="D17" s="145" t="s">
        <v>49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7">
        <v>2</v>
      </c>
      <c r="Z17" s="148"/>
      <c r="AE17" s="143" t="s">
        <v>11</v>
      </c>
      <c r="AF17" s="144"/>
      <c r="AG17" s="145" t="s">
        <v>53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7">
        <v>7</v>
      </c>
      <c r="BC17" s="148"/>
      <c r="BD17" s="23"/>
      <c r="DL17" s="23"/>
    </row>
    <row r="18" spans="2:116" ht="15">
      <c r="B18" s="143" t="s">
        <v>12</v>
      </c>
      <c r="C18" s="144"/>
      <c r="D18" s="145" t="s">
        <v>50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7">
        <v>3</v>
      </c>
      <c r="Z18" s="148"/>
      <c r="AE18" s="143" t="s">
        <v>12</v>
      </c>
      <c r="AF18" s="144"/>
      <c r="AG18" s="145" t="s">
        <v>54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7">
        <v>8</v>
      </c>
      <c r="BC18" s="148"/>
      <c r="BD18" s="23"/>
      <c r="DL18" s="23"/>
    </row>
    <row r="19" spans="2:116" ht="15">
      <c r="B19" s="143" t="s">
        <v>13</v>
      </c>
      <c r="C19" s="144"/>
      <c r="D19" s="145" t="s">
        <v>51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7">
        <v>4</v>
      </c>
      <c r="Z19" s="148"/>
      <c r="AE19" s="143" t="s">
        <v>13</v>
      </c>
      <c r="AF19" s="144"/>
      <c r="AG19" s="145" t="s">
        <v>55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7">
        <v>9</v>
      </c>
      <c r="BC19" s="148"/>
      <c r="BD19" s="23"/>
      <c r="DL19" s="23"/>
    </row>
    <row r="20" spans="2:116" ht="15.75" thickBot="1">
      <c r="B20" s="149" t="s">
        <v>14</v>
      </c>
      <c r="C20" s="150"/>
      <c r="D20" s="154" t="s">
        <v>52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1">
        <v>5</v>
      </c>
      <c r="Z20" s="142"/>
      <c r="AE20" s="149" t="s">
        <v>14</v>
      </c>
      <c r="AF20" s="150"/>
      <c r="AG20" s="154" t="s">
        <v>56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41">
        <v>10</v>
      </c>
      <c r="BC20" s="142"/>
      <c r="BD20" s="23"/>
      <c r="DL20" s="23"/>
    </row>
    <row r="22" spans="2:116" ht="12.75">
      <c r="B22" s="1" t="s">
        <v>26</v>
      </c>
      <c r="BD22" s="23"/>
      <c r="DL22" s="23"/>
    </row>
    <row r="23" spans="56:116" ht="6" customHeight="1" thickBot="1">
      <c r="BD23" s="23"/>
      <c r="DL23" s="23"/>
    </row>
    <row r="24" spans="2:116" s="4" customFormat="1" ht="16.5" customHeight="1" thickBot="1">
      <c r="B24" s="137" t="s">
        <v>17</v>
      </c>
      <c r="C24" s="138"/>
      <c r="D24" s="133" t="s">
        <v>43</v>
      </c>
      <c r="E24" s="111"/>
      <c r="F24" s="134"/>
      <c r="G24" s="133" t="s">
        <v>18</v>
      </c>
      <c r="H24" s="111"/>
      <c r="I24" s="134"/>
      <c r="J24" s="133" t="s">
        <v>20</v>
      </c>
      <c r="K24" s="111"/>
      <c r="L24" s="111"/>
      <c r="M24" s="111"/>
      <c r="N24" s="134"/>
      <c r="O24" s="133" t="s">
        <v>21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34"/>
      <c r="AW24" s="133" t="s">
        <v>24</v>
      </c>
      <c r="AX24" s="111"/>
      <c r="AY24" s="111"/>
      <c r="AZ24" s="111"/>
      <c r="BA24" s="134"/>
      <c r="BB24" s="131" t="s">
        <v>42</v>
      </c>
      <c r="BC24" s="132"/>
      <c r="BD24" s="25"/>
      <c r="BE24" s="49"/>
      <c r="BF24" s="50" t="s">
        <v>31</v>
      </c>
      <c r="BG24" s="51"/>
      <c r="BH24" s="51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2"/>
      <c r="BW24" s="52"/>
      <c r="BX24" s="52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24"/>
    </row>
    <row r="25" spans="2:115" s="5" customFormat="1" ht="18" customHeight="1">
      <c r="B25" s="129">
        <v>1</v>
      </c>
      <c r="C25" s="119"/>
      <c r="D25" s="119">
        <v>1</v>
      </c>
      <c r="E25" s="119"/>
      <c r="F25" s="119"/>
      <c r="G25" s="119" t="s">
        <v>19</v>
      </c>
      <c r="H25" s="119"/>
      <c r="I25" s="119"/>
      <c r="J25" s="135">
        <f>$H$10</f>
        <v>0.5625</v>
      </c>
      <c r="K25" s="135"/>
      <c r="L25" s="135"/>
      <c r="M25" s="135"/>
      <c r="N25" s="136"/>
      <c r="O25" s="122" t="str">
        <f>D16</f>
        <v>TSV Ehningen 1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5" t="s">
        <v>23</v>
      </c>
      <c r="AF25" s="123" t="str">
        <f>D17</f>
        <v>FV Löchgau</v>
      </c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4"/>
      <c r="AW25" s="125"/>
      <c r="AX25" s="126"/>
      <c r="AY25" s="15" t="s">
        <v>22</v>
      </c>
      <c r="AZ25" s="126"/>
      <c r="BA25" s="127"/>
      <c r="BB25" s="125">
        <v>6</v>
      </c>
      <c r="BC25" s="128"/>
      <c r="BE25" s="49"/>
      <c r="BF25" s="54" t="str">
        <f>IF(ISBLANK(AW25),"0",IF(AW25&gt;AZ25,3,IF(AW25=AZ25,1,0)))</f>
        <v>0</v>
      </c>
      <c r="BG25" s="54" t="s">
        <v>22</v>
      </c>
      <c r="BH25" s="54" t="str">
        <f>IF(ISBLANK(AZ25),"0",IF(AZ25&gt;AW25,3,IF(AZ25=AW25,1,0)))</f>
        <v>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2:116" s="4" customFormat="1" ht="18" customHeight="1" thickBot="1">
      <c r="B26" s="130">
        <v>2</v>
      </c>
      <c r="C26" s="113"/>
      <c r="D26" s="113">
        <v>1</v>
      </c>
      <c r="E26" s="113"/>
      <c r="F26" s="113"/>
      <c r="G26" s="113" t="s">
        <v>19</v>
      </c>
      <c r="H26" s="113"/>
      <c r="I26" s="113"/>
      <c r="J26" s="114">
        <f>J25+$U$10*$X$10+$AL$10</f>
        <v>0.5694444444444444</v>
      </c>
      <c r="K26" s="114"/>
      <c r="L26" s="114"/>
      <c r="M26" s="114"/>
      <c r="N26" s="115"/>
      <c r="O26" s="116" t="str">
        <f>D19</f>
        <v>VfL Dettenhausen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8" t="s">
        <v>23</v>
      </c>
      <c r="AF26" s="117" t="str">
        <f>D18</f>
        <v>SGM Gäufelden</v>
      </c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8"/>
      <c r="AW26" s="108"/>
      <c r="AX26" s="106"/>
      <c r="AY26" s="8" t="s">
        <v>22</v>
      </c>
      <c r="AZ26" s="106"/>
      <c r="BA26" s="107"/>
      <c r="BB26" s="108">
        <v>7</v>
      </c>
      <c r="BC26" s="109"/>
      <c r="BD26" s="25"/>
      <c r="BE26" s="49"/>
      <c r="BF26" s="54" t="str">
        <f aca="true" t="shared" si="0" ref="BF26:BF44">IF(ISBLANK(AW26),"0",IF(AW26&gt;AZ26,3,IF(AW26=AZ26,1,0)))</f>
        <v>0</v>
      </c>
      <c r="BG26" s="54" t="s">
        <v>22</v>
      </c>
      <c r="BH26" s="54" t="str">
        <f aca="true" t="shared" si="1" ref="BH26:BH44"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25"/>
    </row>
    <row r="27" spans="2:116" s="4" customFormat="1" ht="18" customHeight="1">
      <c r="B27" s="129">
        <v>3</v>
      </c>
      <c r="C27" s="119"/>
      <c r="D27" s="119">
        <v>1</v>
      </c>
      <c r="E27" s="119"/>
      <c r="F27" s="119"/>
      <c r="G27" s="119" t="s">
        <v>25</v>
      </c>
      <c r="H27" s="119"/>
      <c r="I27" s="119"/>
      <c r="J27" s="120">
        <f>J26+$U$10*$X$10+$AL$10</f>
        <v>0.5763888888888888</v>
      </c>
      <c r="K27" s="120"/>
      <c r="L27" s="120"/>
      <c r="M27" s="120"/>
      <c r="N27" s="121"/>
      <c r="O27" s="122" t="str">
        <f>AG16</f>
        <v>TSV Ehningen 2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5" t="s">
        <v>23</v>
      </c>
      <c r="AF27" s="123" t="str">
        <f>AG17</f>
        <v>SpVgg Holzgerlingen</v>
      </c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4"/>
      <c r="AW27" s="125"/>
      <c r="AX27" s="126"/>
      <c r="AY27" s="15" t="s">
        <v>22</v>
      </c>
      <c r="AZ27" s="126"/>
      <c r="BA27" s="127"/>
      <c r="BB27" s="125">
        <v>1</v>
      </c>
      <c r="BC27" s="128"/>
      <c r="BD27" s="25"/>
      <c r="BE27" s="49"/>
      <c r="BF27" s="54" t="str">
        <f t="shared" si="0"/>
        <v>0</v>
      </c>
      <c r="BG27" s="54" t="s">
        <v>22</v>
      </c>
      <c r="BH27" s="54" t="str">
        <f t="shared" si="1"/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25"/>
    </row>
    <row r="28" spans="2:116" s="4" customFormat="1" ht="18" customHeight="1" thickBot="1">
      <c r="B28" s="130">
        <v>4</v>
      </c>
      <c r="C28" s="113"/>
      <c r="D28" s="113">
        <v>1</v>
      </c>
      <c r="E28" s="113"/>
      <c r="F28" s="113"/>
      <c r="G28" s="113" t="s">
        <v>25</v>
      </c>
      <c r="H28" s="113"/>
      <c r="I28" s="113"/>
      <c r="J28" s="114">
        <f>J27+$U$10*$X$10+$AL$10</f>
        <v>0.5833333333333333</v>
      </c>
      <c r="K28" s="114"/>
      <c r="L28" s="114"/>
      <c r="M28" s="114"/>
      <c r="N28" s="115"/>
      <c r="O28" s="116" t="str">
        <f>AG19</f>
        <v>SVGG Hirschlanden - Schöckingen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8" t="s">
        <v>23</v>
      </c>
      <c r="AF28" s="117" t="str">
        <f>AG18</f>
        <v>TSV Eltingen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8"/>
      <c r="AW28" s="108"/>
      <c r="AX28" s="106"/>
      <c r="AY28" s="8" t="s">
        <v>22</v>
      </c>
      <c r="AZ28" s="106"/>
      <c r="BA28" s="107"/>
      <c r="BB28" s="108">
        <v>4</v>
      </c>
      <c r="BC28" s="109"/>
      <c r="BD28" s="25"/>
      <c r="BE28" s="49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25"/>
    </row>
    <row r="29" spans="2:116" s="4" customFormat="1" ht="18" customHeight="1">
      <c r="B29" s="129">
        <v>5</v>
      </c>
      <c r="C29" s="119"/>
      <c r="D29" s="119">
        <v>1</v>
      </c>
      <c r="E29" s="119"/>
      <c r="F29" s="119"/>
      <c r="G29" s="119" t="s">
        <v>19</v>
      </c>
      <c r="H29" s="119"/>
      <c r="I29" s="119"/>
      <c r="J29" s="120">
        <f>J28+$U$10*$X$10+$AL$10</f>
        <v>0.5902777777777777</v>
      </c>
      <c r="K29" s="120"/>
      <c r="L29" s="120"/>
      <c r="M29" s="120"/>
      <c r="N29" s="121"/>
      <c r="O29" s="122" t="str">
        <f>D20</f>
        <v>FSV Wailblingen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5" t="s">
        <v>23</v>
      </c>
      <c r="AF29" s="123" t="str">
        <f>D16</f>
        <v>TSV Ehningen 1</v>
      </c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4"/>
      <c r="AW29" s="125"/>
      <c r="AX29" s="126"/>
      <c r="AY29" s="15" t="s">
        <v>22</v>
      </c>
      <c r="AZ29" s="126"/>
      <c r="BA29" s="127"/>
      <c r="BB29" s="125">
        <v>8</v>
      </c>
      <c r="BC29" s="128"/>
      <c r="BD29" s="25"/>
      <c r="BE29" s="49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25"/>
    </row>
    <row r="30" spans="2:116" s="4" customFormat="1" ht="18" customHeight="1" thickBot="1">
      <c r="B30" s="130">
        <v>6</v>
      </c>
      <c r="C30" s="113"/>
      <c r="D30" s="113">
        <v>1</v>
      </c>
      <c r="E30" s="113"/>
      <c r="F30" s="113"/>
      <c r="G30" s="113" t="s">
        <v>19</v>
      </c>
      <c r="H30" s="113"/>
      <c r="I30" s="113"/>
      <c r="J30" s="114">
        <f>J29+$U$10*$X$10+$AL$10</f>
        <v>0.5972222222222221</v>
      </c>
      <c r="K30" s="114"/>
      <c r="L30" s="114"/>
      <c r="M30" s="114"/>
      <c r="N30" s="115"/>
      <c r="O30" s="116" t="str">
        <f>D17</f>
        <v>FV Löchgau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8" t="s">
        <v>23</v>
      </c>
      <c r="AF30" s="117" t="str">
        <f>D19</f>
        <v>VfL Dettenhausen</v>
      </c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8"/>
      <c r="AW30" s="108"/>
      <c r="AX30" s="106"/>
      <c r="AY30" s="8" t="s">
        <v>22</v>
      </c>
      <c r="AZ30" s="106"/>
      <c r="BA30" s="107"/>
      <c r="BB30" s="108">
        <v>9</v>
      </c>
      <c r="BC30" s="109"/>
      <c r="BD30" s="25"/>
      <c r="BE30" s="49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0"/>
      <c r="BL30" s="40"/>
      <c r="BM30" s="40"/>
      <c r="BN30" s="40"/>
      <c r="BO30" s="40"/>
      <c r="BP30" s="40"/>
      <c r="BQ30" s="40"/>
      <c r="BR30" s="40"/>
      <c r="BS30" s="40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25"/>
    </row>
    <row r="31" spans="2:116" s="4" customFormat="1" ht="18" customHeight="1">
      <c r="B31" s="129">
        <v>7</v>
      </c>
      <c r="C31" s="119"/>
      <c r="D31" s="119">
        <v>1</v>
      </c>
      <c r="E31" s="119"/>
      <c r="F31" s="119"/>
      <c r="G31" s="119" t="s">
        <v>25</v>
      </c>
      <c r="H31" s="119"/>
      <c r="I31" s="119"/>
      <c r="J31" s="120">
        <f aca="true" t="shared" si="2" ref="J31:J44">J30+$U$10*$X$10+$AL$10</f>
        <v>0.6041666666666665</v>
      </c>
      <c r="K31" s="120"/>
      <c r="L31" s="120"/>
      <c r="M31" s="120"/>
      <c r="N31" s="121"/>
      <c r="O31" s="122" t="str">
        <f>AG20</f>
        <v>FC Rottenburg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5" t="s">
        <v>23</v>
      </c>
      <c r="AF31" s="123" t="str">
        <f>AG16</f>
        <v>TSV Ehningen 2</v>
      </c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4"/>
      <c r="AW31" s="125"/>
      <c r="AX31" s="126"/>
      <c r="AY31" s="15" t="s">
        <v>22</v>
      </c>
      <c r="AZ31" s="126"/>
      <c r="BA31" s="127"/>
      <c r="BB31" s="125">
        <v>2</v>
      </c>
      <c r="BC31" s="128"/>
      <c r="BD31" s="21"/>
      <c r="BE31" s="49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56"/>
      <c r="BL31" s="56"/>
      <c r="BM31" s="57" t="str">
        <f>$D$16</f>
        <v>TSV Ehningen 1</v>
      </c>
      <c r="BN31" s="58">
        <f>SUM($BF$25+$BH$29+$BH$34+$BF$41)</f>
        <v>0</v>
      </c>
      <c r="BO31" s="58">
        <f>SUM($AW$25+$AZ$29+$AZ$34+$AW$41)</f>
        <v>0</v>
      </c>
      <c r="BP31" s="59" t="s">
        <v>22</v>
      </c>
      <c r="BQ31" s="58">
        <f>SUM($AZ$25+$AW$29+$AW$34+$AZ$41)</f>
        <v>0</v>
      </c>
      <c r="BR31" s="58">
        <f>SUM(BO31-BQ31)</f>
        <v>0</v>
      </c>
      <c r="BS31" s="58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25"/>
    </row>
    <row r="32" spans="2:116" s="4" customFormat="1" ht="18" customHeight="1" thickBot="1">
      <c r="B32" s="130">
        <v>8</v>
      </c>
      <c r="C32" s="113"/>
      <c r="D32" s="113">
        <v>1</v>
      </c>
      <c r="E32" s="113"/>
      <c r="F32" s="113"/>
      <c r="G32" s="113" t="s">
        <v>25</v>
      </c>
      <c r="H32" s="113"/>
      <c r="I32" s="113"/>
      <c r="J32" s="114">
        <f t="shared" si="2"/>
        <v>0.6111111111111109</v>
      </c>
      <c r="K32" s="114"/>
      <c r="L32" s="114"/>
      <c r="M32" s="114"/>
      <c r="N32" s="115"/>
      <c r="O32" s="116" t="str">
        <f>AG17</f>
        <v>SpVgg Holzgerlingen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8" t="s">
        <v>23</v>
      </c>
      <c r="AF32" s="117" t="str">
        <f>AG19</f>
        <v>SVGG Hirschlanden - Schöckingen</v>
      </c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8"/>
      <c r="AW32" s="108"/>
      <c r="AX32" s="106"/>
      <c r="AY32" s="8" t="s">
        <v>22</v>
      </c>
      <c r="AZ32" s="106"/>
      <c r="BA32" s="107"/>
      <c r="BB32" s="108">
        <v>3</v>
      </c>
      <c r="BC32" s="109"/>
      <c r="BD32" s="21"/>
      <c r="BE32" s="49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60" t="str">
        <f>$D$17</f>
        <v>FV Löchgau</v>
      </c>
      <c r="BN32" s="58">
        <f>SUM($BH$25+$BF$30+$BH$37+$BF$42)</f>
        <v>0</v>
      </c>
      <c r="BO32" s="58">
        <f>SUM($AZ$25+$AW$30+$AZ$37+$AW$42)</f>
        <v>0</v>
      </c>
      <c r="BP32" s="59" t="s">
        <v>22</v>
      </c>
      <c r="BQ32" s="58">
        <f>SUM($AW$25+$AZ$30+$AW$37+$AZ$42)</f>
        <v>0</v>
      </c>
      <c r="BR32" s="58">
        <f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25"/>
    </row>
    <row r="33" spans="2:116" s="4" customFormat="1" ht="18" customHeight="1">
      <c r="B33" s="129">
        <v>9</v>
      </c>
      <c r="C33" s="119"/>
      <c r="D33" s="119">
        <v>1</v>
      </c>
      <c r="E33" s="119"/>
      <c r="F33" s="119"/>
      <c r="G33" s="119" t="s">
        <v>19</v>
      </c>
      <c r="H33" s="119"/>
      <c r="I33" s="119"/>
      <c r="J33" s="120">
        <f t="shared" si="2"/>
        <v>0.6180555555555554</v>
      </c>
      <c r="K33" s="120"/>
      <c r="L33" s="120"/>
      <c r="M33" s="120"/>
      <c r="N33" s="121"/>
      <c r="O33" s="122" t="str">
        <f>D18</f>
        <v>SGM Gäufelden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5" t="s">
        <v>23</v>
      </c>
      <c r="AF33" s="123" t="str">
        <f>D20</f>
        <v>FSV Wailblingen</v>
      </c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4"/>
      <c r="AW33" s="125"/>
      <c r="AX33" s="126"/>
      <c r="AY33" s="15" t="s">
        <v>22</v>
      </c>
      <c r="AZ33" s="126"/>
      <c r="BA33" s="127"/>
      <c r="BB33" s="125">
        <v>7</v>
      </c>
      <c r="BC33" s="128"/>
      <c r="BD33" s="21"/>
      <c r="BE33" s="49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$D$18</f>
        <v>SGM Gäufelden</v>
      </c>
      <c r="BN33" s="58">
        <f>SUM($BH$26+$BF$33+$BF$37+$BH$41)</f>
        <v>0</v>
      </c>
      <c r="BO33" s="58">
        <f>SUM($AZ$26+$AW$33+$AW$37+$AZ$41)</f>
        <v>0</v>
      </c>
      <c r="BP33" s="59" t="s">
        <v>22</v>
      </c>
      <c r="BQ33" s="58">
        <f>SUM($AW$26+$AZ$33+$AZ$37+$AW$41)</f>
        <v>0</v>
      </c>
      <c r="BR33" s="58">
        <f>SUM(BO33-BQ33)</f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25"/>
    </row>
    <row r="34" spans="2:116" s="4" customFormat="1" ht="18" customHeight="1" thickBot="1">
      <c r="B34" s="130">
        <v>10</v>
      </c>
      <c r="C34" s="113"/>
      <c r="D34" s="113">
        <v>1</v>
      </c>
      <c r="E34" s="113"/>
      <c r="F34" s="113"/>
      <c r="G34" s="113" t="s">
        <v>19</v>
      </c>
      <c r="H34" s="113"/>
      <c r="I34" s="113"/>
      <c r="J34" s="114">
        <f t="shared" si="2"/>
        <v>0.6249999999999998</v>
      </c>
      <c r="K34" s="114"/>
      <c r="L34" s="114"/>
      <c r="M34" s="114"/>
      <c r="N34" s="115"/>
      <c r="O34" s="116" t="str">
        <f>D19</f>
        <v>VfL Dettenhausen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8" t="s">
        <v>23</v>
      </c>
      <c r="AF34" s="117" t="str">
        <f>D16</f>
        <v>TSV Ehningen 1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108"/>
      <c r="AX34" s="106"/>
      <c r="AY34" s="8" t="s">
        <v>22</v>
      </c>
      <c r="AZ34" s="106"/>
      <c r="BA34" s="107"/>
      <c r="BB34" s="108">
        <v>10</v>
      </c>
      <c r="BC34" s="109"/>
      <c r="BD34" s="21"/>
      <c r="BE34" s="49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$D$19</f>
        <v>VfL Dettenhausen</v>
      </c>
      <c r="BN34" s="58">
        <f>SUM($BF$26+$BH$30+$BF$34+$BH$38)</f>
        <v>0</v>
      </c>
      <c r="BO34" s="58">
        <f>SUM($AW$26+$AZ$30+$AW$34+$AZ$38)</f>
        <v>0</v>
      </c>
      <c r="BP34" s="59" t="s">
        <v>22</v>
      </c>
      <c r="BQ34" s="58">
        <f>SUM($AZ$26+$AW$30+$AZ$34+$AW$38)</f>
        <v>0</v>
      </c>
      <c r="BR34" s="58">
        <f>SUM(BO34-BQ34)</f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25"/>
    </row>
    <row r="35" spans="2:116" s="4" customFormat="1" ht="18" customHeight="1">
      <c r="B35" s="129">
        <v>11</v>
      </c>
      <c r="C35" s="119"/>
      <c r="D35" s="119">
        <v>1</v>
      </c>
      <c r="E35" s="119"/>
      <c r="F35" s="119"/>
      <c r="G35" s="119" t="s">
        <v>25</v>
      </c>
      <c r="H35" s="119"/>
      <c r="I35" s="119"/>
      <c r="J35" s="120">
        <f t="shared" si="2"/>
        <v>0.6319444444444442</v>
      </c>
      <c r="K35" s="120"/>
      <c r="L35" s="120"/>
      <c r="M35" s="120"/>
      <c r="N35" s="121"/>
      <c r="O35" s="122" t="str">
        <f>AG18</f>
        <v>TSV Eltingen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5" t="s">
        <v>23</v>
      </c>
      <c r="AF35" s="123" t="str">
        <f>AG20</f>
        <v>FC Rottenburg</v>
      </c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4"/>
      <c r="AW35" s="125"/>
      <c r="AX35" s="126"/>
      <c r="AY35" s="15" t="s">
        <v>22</v>
      </c>
      <c r="AZ35" s="126"/>
      <c r="BA35" s="127"/>
      <c r="BB35" s="125">
        <v>5</v>
      </c>
      <c r="BC35" s="128"/>
      <c r="BD35" s="21"/>
      <c r="BE35" s="49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$D$20</f>
        <v>FSV Wailblingen</v>
      </c>
      <c r="BN35" s="58">
        <f>SUM($BF$29+$BH$33+$BF$38+$BH$42)</f>
        <v>0</v>
      </c>
      <c r="BO35" s="58">
        <f>SUM($AW$29+$AZ$33+$AW$38+$AZ$42)</f>
        <v>0</v>
      </c>
      <c r="BP35" s="59" t="s">
        <v>22</v>
      </c>
      <c r="BQ35" s="58">
        <f>SUM($AZ$29+$AW$33+$AZ$38+$AW$42)</f>
        <v>0</v>
      </c>
      <c r="BR35" s="58">
        <f>SUM(BO35-BQ35)</f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25"/>
    </row>
    <row r="36" spans="2:116" s="4" customFormat="1" ht="18" customHeight="1" thickBot="1">
      <c r="B36" s="130">
        <v>12</v>
      </c>
      <c r="C36" s="113"/>
      <c r="D36" s="113">
        <v>1</v>
      </c>
      <c r="E36" s="113"/>
      <c r="F36" s="113"/>
      <c r="G36" s="113" t="s">
        <v>25</v>
      </c>
      <c r="H36" s="113"/>
      <c r="I36" s="113"/>
      <c r="J36" s="114">
        <f t="shared" si="2"/>
        <v>0.6388888888888886</v>
      </c>
      <c r="K36" s="114"/>
      <c r="L36" s="114"/>
      <c r="M36" s="114"/>
      <c r="N36" s="115"/>
      <c r="O36" s="116" t="str">
        <f>AG19</f>
        <v>SVGG Hirschlanden - Schöckingen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8" t="s">
        <v>23</v>
      </c>
      <c r="AF36" s="117" t="str">
        <f>AG16</f>
        <v>TSV Ehningen 2</v>
      </c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8"/>
      <c r="AW36" s="108"/>
      <c r="AX36" s="106"/>
      <c r="AY36" s="8" t="s">
        <v>22</v>
      </c>
      <c r="AZ36" s="106"/>
      <c r="BA36" s="107"/>
      <c r="BB36" s="108">
        <v>2</v>
      </c>
      <c r="BC36" s="109"/>
      <c r="BD36" s="21"/>
      <c r="BE36" s="49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58"/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25"/>
    </row>
    <row r="37" spans="2:116" s="4" customFormat="1" ht="18" customHeight="1">
      <c r="B37" s="129">
        <v>13</v>
      </c>
      <c r="C37" s="119"/>
      <c r="D37" s="119">
        <v>1</v>
      </c>
      <c r="E37" s="119"/>
      <c r="F37" s="119"/>
      <c r="G37" s="119" t="s">
        <v>19</v>
      </c>
      <c r="H37" s="119"/>
      <c r="I37" s="119"/>
      <c r="J37" s="120">
        <f t="shared" si="2"/>
        <v>0.645833333333333</v>
      </c>
      <c r="K37" s="120"/>
      <c r="L37" s="120"/>
      <c r="M37" s="120"/>
      <c r="N37" s="121"/>
      <c r="O37" s="122" t="str">
        <f>D18</f>
        <v>SGM Gäufelden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5" t="s">
        <v>23</v>
      </c>
      <c r="AF37" s="123" t="str">
        <f>D17</f>
        <v>FV Löchgau</v>
      </c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4"/>
      <c r="AW37" s="125"/>
      <c r="AX37" s="126"/>
      <c r="AY37" s="15" t="s">
        <v>22</v>
      </c>
      <c r="AZ37" s="126"/>
      <c r="BA37" s="127"/>
      <c r="BB37" s="125">
        <v>6</v>
      </c>
      <c r="BC37" s="128"/>
      <c r="BD37" s="21"/>
      <c r="BE37" s="49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0"/>
      <c r="BK37" s="40"/>
      <c r="BL37" s="40"/>
      <c r="BM37" s="40"/>
      <c r="BN37" s="40"/>
      <c r="BO37" s="40"/>
      <c r="BP37" s="40"/>
      <c r="BQ37" s="40"/>
      <c r="BR37" s="58"/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25"/>
    </row>
    <row r="38" spans="2:116" s="4" customFormat="1" ht="18" customHeight="1" thickBot="1">
      <c r="B38" s="130">
        <v>14</v>
      </c>
      <c r="C38" s="113"/>
      <c r="D38" s="113">
        <v>1</v>
      </c>
      <c r="E38" s="113"/>
      <c r="F38" s="113"/>
      <c r="G38" s="113" t="s">
        <v>19</v>
      </c>
      <c r="H38" s="113"/>
      <c r="I38" s="113"/>
      <c r="J38" s="114">
        <f t="shared" si="2"/>
        <v>0.6527777777777775</v>
      </c>
      <c r="K38" s="114"/>
      <c r="L38" s="114"/>
      <c r="M38" s="114"/>
      <c r="N38" s="115"/>
      <c r="O38" s="116" t="str">
        <f>D20</f>
        <v>FSV Wailblingen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8" t="s">
        <v>23</v>
      </c>
      <c r="AF38" s="117" t="str">
        <f>D19</f>
        <v>VfL Dettenhausen</v>
      </c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8"/>
      <c r="AW38" s="108"/>
      <c r="AX38" s="106"/>
      <c r="AY38" s="8" t="s">
        <v>22</v>
      </c>
      <c r="AZ38" s="106"/>
      <c r="BA38" s="107"/>
      <c r="BB38" s="108">
        <v>9</v>
      </c>
      <c r="BC38" s="109"/>
      <c r="BD38" s="21"/>
      <c r="BE38" s="49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9"/>
      <c r="BK38" s="56"/>
      <c r="BL38" s="56"/>
      <c r="BM38" s="60" t="str">
        <f>$AG$16</f>
        <v>TSV Ehningen 2</v>
      </c>
      <c r="BN38" s="58">
        <f>SUM($BF$27+$BH$31+$BH$36+$BF$43)</f>
        <v>0</v>
      </c>
      <c r="BO38" s="58">
        <f>SUM($AW$27+$AZ$31+$AZ$36+$AW$43)</f>
        <v>0</v>
      </c>
      <c r="BP38" s="59" t="s">
        <v>22</v>
      </c>
      <c r="BQ38" s="58">
        <f>SUM($AZ$27+$AW$31+$AW$36+$AZ$43)</f>
        <v>0</v>
      </c>
      <c r="BR38" s="58">
        <f>SUM(BO38-BQ38)</f>
        <v>0</v>
      </c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25"/>
    </row>
    <row r="39" spans="2:116" s="4" customFormat="1" ht="18" customHeight="1">
      <c r="B39" s="129">
        <v>15</v>
      </c>
      <c r="C39" s="119"/>
      <c r="D39" s="119">
        <v>1</v>
      </c>
      <c r="E39" s="119"/>
      <c r="F39" s="119"/>
      <c r="G39" s="119" t="s">
        <v>25</v>
      </c>
      <c r="H39" s="119"/>
      <c r="I39" s="119"/>
      <c r="J39" s="120">
        <f t="shared" si="2"/>
        <v>0.6597222222222219</v>
      </c>
      <c r="K39" s="120"/>
      <c r="L39" s="120"/>
      <c r="M39" s="120"/>
      <c r="N39" s="121"/>
      <c r="O39" s="122" t="str">
        <f>AG18</f>
        <v>TSV Eltingen</v>
      </c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5" t="s">
        <v>23</v>
      </c>
      <c r="AF39" s="123" t="str">
        <f>AG17</f>
        <v>SpVgg Holzgerlingen</v>
      </c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4"/>
      <c r="AW39" s="125"/>
      <c r="AX39" s="126"/>
      <c r="AY39" s="15" t="s">
        <v>22</v>
      </c>
      <c r="AZ39" s="126"/>
      <c r="BA39" s="127"/>
      <c r="BB39" s="125">
        <v>4</v>
      </c>
      <c r="BC39" s="128"/>
      <c r="BD39" s="21"/>
      <c r="BE39" s="49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$AG$17</f>
        <v>SpVgg Holzgerlingen</v>
      </c>
      <c r="BN39" s="58">
        <f>SUM($BH$27+$BF$32+$BH$39+$BF$44)</f>
        <v>0</v>
      </c>
      <c r="BO39" s="58">
        <f>SUM($AZ$27+$AW$32+$AZ$39+$AW$44)</f>
        <v>0</v>
      </c>
      <c r="BP39" s="59" t="s">
        <v>22</v>
      </c>
      <c r="BQ39" s="58">
        <f>SUM($AW$27+$AZ$32+$AW$39+$AZ$44)</f>
        <v>0</v>
      </c>
      <c r="BR39" s="58">
        <f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25"/>
    </row>
    <row r="40" spans="2:116" s="4" customFormat="1" ht="18" customHeight="1" thickBot="1">
      <c r="B40" s="130">
        <v>16</v>
      </c>
      <c r="C40" s="113"/>
      <c r="D40" s="113">
        <v>1</v>
      </c>
      <c r="E40" s="113"/>
      <c r="F40" s="113"/>
      <c r="G40" s="113" t="s">
        <v>25</v>
      </c>
      <c r="H40" s="113"/>
      <c r="I40" s="113"/>
      <c r="J40" s="114">
        <f t="shared" si="2"/>
        <v>0.6666666666666663</v>
      </c>
      <c r="K40" s="114"/>
      <c r="L40" s="114"/>
      <c r="M40" s="114"/>
      <c r="N40" s="115"/>
      <c r="O40" s="116" t="str">
        <f>AG20</f>
        <v>FC Rottenburg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8" t="s">
        <v>23</v>
      </c>
      <c r="AF40" s="117" t="str">
        <f>AG19</f>
        <v>SVGG Hirschlanden - Schöckingen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8"/>
      <c r="AW40" s="108"/>
      <c r="AX40" s="106"/>
      <c r="AY40" s="8" t="s">
        <v>22</v>
      </c>
      <c r="AZ40" s="106"/>
      <c r="BA40" s="107"/>
      <c r="BB40" s="108">
        <v>1</v>
      </c>
      <c r="BC40" s="109"/>
      <c r="BD40" s="21"/>
      <c r="BE40" s="49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57" t="str">
        <f>$AG$18</f>
        <v>TSV Eltingen</v>
      </c>
      <c r="BN40" s="58">
        <f>SUM($BH$28+$BF$35+$BF$39+$BH$43)</f>
        <v>0</v>
      </c>
      <c r="BO40" s="58">
        <f>SUM($AZ$28+$AW$35+$AW$39+$AZ$43)</f>
        <v>0</v>
      </c>
      <c r="BP40" s="59" t="s">
        <v>22</v>
      </c>
      <c r="BQ40" s="58">
        <f>SUM($AW$28+$AZ$35+$AZ$39+$AW$43)</f>
        <v>0</v>
      </c>
      <c r="BR40" s="58">
        <f>SUM(BO40-BQ40)</f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25"/>
    </row>
    <row r="41" spans="2:116" s="4" customFormat="1" ht="18" customHeight="1">
      <c r="B41" s="129">
        <v>17</v>
      </c>
      <c r="C41" s="119"/>
      <c r="D41" s="119">
        <v>1</v>
      </c>
      <c r="E41" s="119"/>
      <c r="F41" s="119"/>
      <c r="G41" s="119" t="s">
        <v>19</v>
      </c>
      <c r="H41" s="119"/>
      <c r="I41" s="119"/>
      <c r="J41" s="120">
        <f t="shared" si="2"/>
        <v>0.6736111111111107</v>
      </c>
      <c r="K41" s="120"/>
      <c r="L41" s="120"/>
      <c r="M41" s="120"/>
      <c r="N41" s="121"/>
      <c r="O41" s="122" t="str">
        <f>D16</f>
        <v>TSV Ehningen 1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5" t="s">
        <v>23</v>
      </c>
      <c r="AF41" s="123" t="str">
        <f>D18</f>
        <v>SGM Gäufelden</v>
      </c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4"/>
      <c r="AW41" s="125"/>
      <c r="AX41" s="126"/>
      <c r="AY41" s="15" t="s">
        <v>22</v>
      </c>
      <c r="AZ41" s="126"/>
      <c r="BA41" s="127"/>
      <c r="BB41" s="125">
        <v>10</v>
      </c>
      <c r="BC41" s="128"/>
      <c r="BD41" s="21"/>
      <c r="BE41" s="49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60" t="str">
        <f>$AG$19</f>
        <v>SVGG Hirschlanden - Schöckingen</v>
      </c>
      <c r="BN41" s="58">
        <f>SUM($BF$28+$BH$32+$BF$36+$BH$40)</f>
        <v>0</v>
      </c>
      <c r="BO41" s="58">
        <f>SUM($AW$28+$AZ$32+$AW$36+$AZ$40)</f>
        <v>0</v>
      </c>
      <c r="BP41" s="59" t="s">
        <v>22</v>
      </c>
      <c r="BQ41" s="58">
        <f>SUM($AZ$28+$AW$32+$AZ$36+$AW$40)</f>
        <v>0</v>
      </c>
      <c r="BR41" s="58">
        <f>SUM(BO41-BQ41)</f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25"/>
    </row>
    <row r="42" spans="2:116" s="4" customFormat="1" ht="18" customHeight="1" thickBot="1">
      <c r="B42" s="130">
        <v>18</v>
      </c>
      <c r="C42" s="113"/>
      <c r="D42" s="113">
        <v>1</v>
      </c>
      <c r="E42" s="113"/>
      <c r="F42" s="113"/>
      <c r="G42" s="113" t="s">
        <v>19</v>
      </c>
      <c r="H42" s="113"/>
      <c r="I42" s="113"/>
      <c r="J42" s="114">
        <f t="shared" si="2"/>
        <v>0.6805555555555551</v>
      </c>
      <c r="K42" s="114"/>
      <c r="L42" s="114"/>
      <c r="M42" s="114"/>
      <c r="N42" s="115"/>
      <c r="O42" s="116" t="str">
        <f>D17</f>
        <v>FV Löchgau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8" t="s">
        <v>23</v>
      </c>
      <c r="AF42" s="117" t="str">
        <f>D20</f>
        <v>FSV Wailblingen</v>
      </c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8"/>
      <c r="AW42" s="108"/>
      <c r="AX42" s="106"/>
      <c r="AY42" s="8" t="s">
        <v>22</v>
      </c>
      <c r="AZ42" s="106"/>
      <c r="BA42" s="107"/>
      <c r="BB42" s="108">
        <v>8</v>
      </c>
      <c r="BC42" s="109"/>
      <c r="BD42" s="21"/>
      <c r="BE42" s="49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$AG$20</f>
        <v>FC Rottenburg</v>
      </c>
      <c r="BN42" s="58">
        <f>SUM($BF$31+$BH$35+$BF$40+$BH$44)</f>
        <v>0</v>
      </c>
      <c r="BO42" s="58">
        <f>SUM($AW$31+$AZ$35+$AW$40+$AZ$44)</f>
        <v>0</v>
      </c>
      <c r="BP42" s="59" t="s">
        <v>22</v>
      </c>
      <c r="BQ42" s="58">
        <f>SUM($AZ$31+$AW$35+$AZ$40+$AW$44)</f>
        <v>0</v>
      </c>
      <c r="BR42" s="58">
        <f>SUM(BO42-BQ42)</f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25"/>
    </row>
    <row r="43" spans="2:116" s="4" customFormat="1" ht="18" customHeight="1">
      <c r="B43" s="129">
        <v>19</v>
      </c>
      <c r="C43" s="119"/>
      <c r="D43" s="119">
        <v>1</v>
      </c>
      <c r="E43" s="119"/>
      <c r="F43" s="119"/>
      <c r="G43" s="119" t="s">
        <v>25</v>
      </c>
      <c r="H43" s="119"/>
      <c r="I43" s="119"/>
      <c r="J43" s="120">
        <f t="shared" si="2"/>
        <v>0.6874999999999996</v>
      </c>
      <c r="K43" s="120"/>
      <c r="L43" s="120"/>
      <c r="M43" s="120"/>
      <c r="N43" s="121"/>
      <c r="O43" s="122" t="str">
        <f>AG16</f>
        <v>TSV Ehningen 2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5" t="s">
        <v>23</v>
      </c>
      <c r="AF43" s="123" t="str">
        <f>AG18</f>
        <v>TSV Eltingen</v>
      </c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4"/>
      <c r="AW43" s="125"/>
      <c r="AX43" s="126"/>
      <c r="AY43" s="15" t="s">
        <v>22</v>
      </c>
      <c r="AZ43" s="126"/>
      <c r="BA43" s="127"/>
      <c r="BB43" s="125">
        <v>5</v>
      </c>
      <c r="BC43" s="128"/>
      <c r="BD43" s="21"/>
      <c r="BE43" s="49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25"/>
    </row>
    <row r="44" spans="2:116" ht="18" customHeight="1" thickBot="1">
      <c r="B44" s="130">
        <v>20</v>
      </c>
      <c r="C44" s="113"/>
      <c r="D44" s="113">
        <v>1</v>
      </c>
      <c r="E44" s="113"/>
      <c r="F44" s="113"/>
      <c r="G44" s="113" t="s">
        <v>25</v>
      </c>
      <c r="H44" s="113"/>
      <c r="I44" s="113"/>
      <c r="J44" s="114">
        <f t="shared" si="2"/>
        <v>0.694444444444444</v>
      </c>
      <c r="K44" s="114"/>
      <c r="L44" s="114"/>
      <c r="M44" s="114"/>
      <c r="N44" s="115"/>
      <c r="O44" s="116" t="str">
        <f>AG17</f>
        <v>SpVgg Holzgerlingen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8" t="s">
        <v>23</v>
      </c>
      <c r="AF44" s="117" t="str">
        <f>AG20</f>
        <v>FC Rottenburg</v>
      </c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8"/>
      <c r="AW44" s="108"/>
      <c r="AX44" s="106"/>
      <c r="AY44" s="8" t="s">
        <v>22</v>
      </c>
      <c r="AZ44" s="106"/>
      <c r="BA44" s="107"/>
      <c r="BB44" s="108">
        <v>3</v>
      </c>
      <c r="BC44" s="109"/>
      <c r="BD44" s="22"/>
      <c r="BF44" s="54" t="str">
        <f t="shared" si="0"/>
        <v>0</v>
      </c>
      <c r="BG44" s="54" t="s">
        <v>22</v>
      </c>
      <c r="BH44" s="54" t="str">
        <f t="shared" si="1"/>
        <v>0</v>
      </c>
      <c r="DL44" s="23"/>
    </row>
    <row r="45" ht="12.75"/>
    <row r="46" spans="2:116" ht="12.75">
      <c r="B46" s="1" t="s">
        <v>30</v>
      </c>
      <c r="BD46" s="23"/>
      <c r="DL46" s="23"/>
    </row>
    <row r="47" spans="56:116" ht="6" customHeight="1" thickBot="1">
      <c r="BD47" s="23"/>
      <c r="DL47" s="23"/>
    </row>
    <row r="48" spans="2:115" s="9" customFormat="1" ht="13.5" customHeight="1" thickBot="1">
      <c r="B48" s="110" t="s">
        <v>15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2"/>
      <c r="P48" s="110" t="s">
        <v>27</v>
      </c>
      <c r="Q48" s="111"/>
      <c r="R48" s="112"/>
      <c r="S48" s="110" t="s">
        <v>28</v>
      </c>
      <c r="T48" s="111"/>
      <c r="U48" s="111"/>
      <c r="V48" s="111"/>
      <c r="W48" s="112"/>
      <c r="X48" s="110" t="s">
        <v>29</v>
      </c>
      <c r="Y48" s="111"/>
      <c r="Z48" s="112"/>
      <c r="AA48" s="10"/>
      <c r="AB48" s="10"/>
      <c r="AC48" s="10"/>
      <c r="AD48" s="10"/>
      <c r="AE48" s="110" t="s">
        <v>16</v>
      </c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2"/>
      <c r="AS48" s="110" t="s">
        <v>27</v>
      </c>
      <c r="AT48" s="111"/>
      <c r="AU48" s="112"/>
      <c r="AV48" s="110" t="s">
        <v>28</v>
      </c>
      <c r="AW48" s="111"/>
      <c r="AX48" s="111"/>
      <c r="AY48" s="111"/>
      <c r="AZ48" s="112"/>
      <c r="BA48" s="110" t="s">
        <v>29</v>
      </c>
      <c r="BB48" s="111"/>
      <c r="BC48" s="112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  <c r="BW48" s="62"/>
      <c r="BX48" s="62"/>
      <c r="BY48" s="62"/>
      <c r="BZ48" s="62"/>
      <c r="CA48" s="62"/>
      <c r="CB48" s="62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</row>
    <row r="49" spans="2:116" ht="12.75">
      <c r="B49" s="100" t="s">
        <v>10</v>
      </c>
      <c r="C49" s="101"/>
      <c r="D49" s="102" t="str">
        <f>BM31</f>
        <v>TSV Ehningen 1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  <c r="P49" s="86">
        <f>BN31</f>
        <v>0</v>
      </c>
      <c r="Q49" s="87"/>
      <c r="R49" s="88"/>
      <c r="S49" s="101">
        <f>BO31</f>
        <v>0</v>
      </c>
      <c r="T49" s="101"/>
      <c r="U49" s="11" t="s">
        <v>22</v>
      </c>
      <c r="V49" s="101">
        <f>BQ31</f>
        <v>0</v>
      </c>
      <c r="W49" s="101"/>
      <c r="X49" s="97">
        <f>BR31</f>
        <v>0</v>
      </c>
      <c r="Y49" s="98"/>
      <c r="Z49" s="99"/>
      <c r="AA49" s="4"/>
      <c r="AB49" s="4"/>
      <c r="AC49" s="4"/>
      <c r="AD49" s="4"/>
      <c r="AE49" s="100" t="s">
        <v>10</v>
      </c>
      <c r="AF49" s="101"/>
      <c r="AG49" s="102" t="str">
        <f>BM38</f>
        <v>TSV Ehningen 2</v>
      </c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  <c r="AS49" s="86">
        <f>BN38</f>
        <v>0</v>
      </c>
      <c r="AT49" s="87"/>
      <c r="AU49" s="88"/>
      <c r="AV49" s="101">
        <f>BO38</f>
        <v>0</v>
      </c>
      <c r="AW49" s="101"/>
      <c r="AX49" s="11" t="s">
        <v>22</v>
      </c>
      <c r="AY49" s="101">
        <f>BQ38</f>
        <v>0</v>
      </c>
      <c r="AZ49" s="101"/>
      <c r="BA49" s="97">
        <f>BR38</f>
        <v>0</v>
      </c>
      <c r="BB49" s="98"/>
      <c r="BC49" s="99"/>
      <c r="BD49" s="23"/>
      <c r="DL49" s="23"/>
    </row>
    <row r="50" spans="2:116" ht="12.75">
      <c r="B50" s="89" t="s">
        <v>11</v>
      </c>
      <c r="C50" s="66"/>
      <c r="D50" s="90" t="str">
        <f>BM32</f>
        <v>FV Löchgau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93">
        <f>BN32</f>
        <v>0</v>
      </c>
      <c r="Q50" s="94"/>
      <c r="R50" s="95"/>
      <c r="S50" s="66">
        <f>BO32</f>
        <v>0</v>
      </c>
      <c r="T50" s="66"/>
      <c r="U50" s="12" t="s">
        <v>22</v>
      </c>
      <c r="V50" s="66">
        <f>BQ32</f>
        <v>0</v>
      </c>
      <c r="W50" s="66"/>
      <c r="X50" s="67">
        <f>BR32</f>
        <v>0</v>
      </c>
      <c r="Y50" s="68"/>
      <c r="Z50" s="69"/>
      <c r="AA50" s="4"/>
      <c r="AB50" s="4"/>
      <c r="AC50" s="4"/>
      <c r="AD50" s="4"/>
      <c r="AE50" s="89" t="s">
        <v>11</v>
      </c>
      <c r="AF50" s="66"/>
      <c r="AG50" s="90" t="str">
        <f>BM39</f>
        <v>SpVgg Holzgerlingen</v>
      </c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2"/>
      <c r="AS50" s="93">
        <f>BN39</f>
        <v>0</v>
      </c>
      <c r="AT50" s="94"/>
      <c r="AU50" s="95"/>
      <c r="AV50" s="66">
        <f>BO39</f>
        <v>0</v>
      </c>
      <c r="AW50" s="66"/>
      <c r="AX50" s="12" t="s">
        <v>22</v>
      </c>
      <c r="AY50" s="66">
        <f>BQ39</f>
        <v>0</v>
      </c>
      <c r="AZ50" s="66"/>
      <c r="BA50" s="67">
        <f>BR39</f>
        <v>0</v>
      </c>
      <c r="BB50" s="68"/>
      <c r="BC50" s="69"/>
      <c r="BD50" s="23"/>
      <c r="DL50" s="23"/>
    </row>
    <row r="51" spans="2:116" ht="12.75">
      <c r="B51" s="89" t="s">
        <v>12</v>
      </c>
      <c r="C51" s="66"/>
      <c r="D51" s="90" t="str">
        <f>BM33</f>
        <v>SGM Gäufelden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93">
        <f>BN33</f>
        <v>0</v>
      </c>
      <c r="Q51" s="94"/>
      <c r="R51" s="95"/>
      <c r="S51" s="66">
        <f>BO33</f>
        <v>0</v>
      </c>
      <c r="T51" s="66"/>
      <c r="U51" s="12" t="s">
        <v>22</v>
      </c>
      <c r="V51" s="66">
        <f>BQ33</f>
        <v>0</v>
      </c>
      <c r="W51" s="66"/>
      <c r="X51" s="67">
        <f>BR33</f>
        <v>0</v>
      </c>
      <c r="Y51" s="68"/>
      <c r="Z51" s="69"/>
      <c r="AA51" s="4"/>
      <c r="AB51" s="4"/>
      <c r="AC51" s="4"/>
      <c r="AD51" s="4"/>
      <c r="AE51" s="89" t="s">
        <v>12</v>
      </c>
      <c r="AF51" s="66"/>
      <c r="AG51" s="90" t="str">
        <f>BM40</f>
        <v>TSV Eltingen</v>
      </c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2"/>
      <c r="AS51" s="93">
        <f>BN40</f>
        <v>0</v>
      </c>
      <c r="AT51" s="94"/>
      <c r="AU51" s="95"/>
      <c r="AV51" s="66">
        <f>BO40</f>
        <v>0</v>
      </c>
      <c r="AW51" s="66"/>
      <c r="AX51" s="12" t="s">
        <v>22</v>
      </c>
      <c r="AY51" s="66">
        <f>BQ40</f>
        <v>0</v>
      </c>
      <c r="AZ51" s="66"/>
      <c r="BA51" s="67">
        <f>BR40</f>
        <v>0</v>
      </c>
      <c r="BB51" s="68"/>
      <c r="BC51" s="69"/>
      <c r="BD51" s="23"/>
      <c r="DL51" s="23"/>
    </row>
    <row r="52" spans="2:116" ht="12.75">
      <c r="B52" s="89" t="s">
        <v>13</v>
      </c>
      <c r="C52" s="66"/>
      <c r="D52" s="90" t="str">
        <f>BM34</f>
        <v>VfL Dettenhausen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/>
      <c r="P52" s="93">
        <f>BN34</f>
        <v>0</v>
      </c>
      <c r="Q52" s="94"/>
      <c r="R52" s="95"/>
      <c r="S52" s="66">
        <f>BO34</f>
        <v>0</v>
      </c>
      <c r="T52" s="66"/>
      <c r="U52" s="12" t="s">
        <v>22</v>
      </c>
      <c r="V52" s="66">
        <f>BQ34</f>
        <v>0</v>
      </c>
      <c r="W52" s="66"/>
      <c r="X52" s="67">
        <f>BR34</f>
        <v>0</v>
      </c>
      <c r="Y52" s="68"/>
      <c r="Z52" s="69"/>
      <c r="AA52" s="4"/>
      <c r="AB52" s="4"/>
      <c r="AC52" s="4"/>
      <c r="AD52" s="4"/>
      <c r="AE52" s="89" t="s">
        <v>13</v>
      </c>
      <c r="AF52" s="66"/>
      <c r="AG52" s="90" t="str">
        <f>BM41</f>
        <v>SVGG Hirschlanden - Schöckingen</v>
      </c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2"/>
      <c r="AS52" s="93">
        <f>BN41</f>
        <v>0</v>
      </c>
      <c r="AT52" s="94"/>
      <c r="AU52" s="95"/>
      <c r="AV52" s="66">
        <f>BO41</f>
        <v>0</v>
      </c>
      <c r="AW52" s="66"/>
      <c r="AX52" s="12" t="s">
        <v>22</v>
      </c>
      <c r="AY52" s="66">
        <f>BQ41</f>
        <v>0</v>
      </c>
      <c r="AZ52" s="66"/>
      <c r="BA52" s="67">
        <f>BR41</f>
        <v>0</v>
      </c>
      <c r="BB52" s="68"/>
      <c r="BC52" s="69"/>
      <c r="BD52" s="23"/>
      <c r="DL52" s="23"/>
    </row>
    <row r="53" spans="2:116" ht="13.5" thickBot="1">
      <c r="B53" s="78" t="s">
        <v>14</v>
      </c>
      <c r="C53" s="79"/>
      <c r="D53" s="80" t="str">
        <f>BM35</f>
        <v>FSV Wailblingen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83">
        <f>BN35</f>
        <v>0</v>
      </c>
      <c r="Q53" s="84"/>
      <c r="R53" s="85"/>
      <c r="S53" s="73">
        <f>BO35</f>
        <v>0</v>
      </c>
      <c r="T53" s="73"/>
      <c r="U53" s="13" t="s">
        <v>22</v>
      </c>
      <c r="V53" s="73">
        <f>BQ35</f>
        <v>0</v>
      </c>
      <c r="W53" s="73"/>
      <c r="X53" s="74">
        <f>BR35</f>
        <v>0</v>
      </c>
      <c r="Y53" s="75"/>
      <c r="Z53" s="76"/>
      <c r="AA53" s="4"/>
      <c r="AB53" s="4"/>
      <c r="AC53" s="4"/>
      <c r="AD53" s="4"/>
      <c r="AE53" s="78" t="s">
        <v>14</v>
      </c>
      <c r="AF53" s="79"/>
      <c r="AG53" s="80" t="str">
        <f>BM42</f>
        <v>FC Rottenburg</v>
      </c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2"/>
      <c r="AS53" s="83">
        <f>BN42</f>
        <v>0</v>
      </c>
      <c r="AT53" s="84"/>
      <c r="AU53" s="85"/>
      <c r="AV53" s="73">
        <f>BO42</f>
        <v>0</v>
      </c>
      <c r="AW53" s="73"/>
      <c r="AX53" s="13" t="s">
        <v>22</v>
      </c>
      <c r="AY53" s="73">
        <f>BQ42</f>
        <v>0</v>
      </c>
      <c r="AZ53" s="73"/>
      <c r="BA53" s="74">
        <f>BR42</f>
        <v>0</v>
      </c>
      <c r="BB53" s="75"/>
      <c r="BC53" s="76"/>
      <c r="BD53" s="23"/>
      <c r="DL53" s="23"/>
    </row>
    <row r="56" spans="2:116" ht="33">
      <c r="B56" s="70" t="str">
        <f>$A$2</f>
        <v>TSV Ehningen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23"/>
      <c r="DL56" s="23"/>
    </row>
    <row r="57" spans="2:116" ht="27">
      <c r="B57" s="77" t="str">
        <f>$A$3</f>
        <v>Ehninger Jugendturniere 2015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23"/>
      <c r="DL57" s="23"/>
    </row>
    <row r="59" spans="2:116" ht="12.75">
      <c r="B59" s="1" t="s">
        <v>32</v>
      </c>
      <c r="BD59" s="23"/>
      <c r="DL59" s="23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05">
        <f>$J$44+$U$10*$X$10+$X$61</f>
        <v>0.7069444444444439</v>
      </c>
      <c r="I61" s="105"/>
      <c r="J61" s="105"/>
      <c r="K61" s="105"/>
      <c r="L61" s="105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96">
        <v>1</v>
      </c>
      <c r="V61" s="96" t="s">
        <v>6</v>
      </c>
      <c r="W61" s="27" t="s">
        <v>41</v>
      </c>
      <c r="X61" s="153">
        <v>0.0062499999999999995</v>
      </c>
      <c r="Y61" s="153"/>
      <c r="Z61" s="153"/>
      <c r="AA61" s="153"/>
      <c r="AB61" s="153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53">
        <v>0.003472222222222222</v>
      </c>
      <c r="AM61" s="153"/>
      <c r="AN61" s="153"/>
      <c r="AO61" s="153"/>
      <c r="AP61" s="153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3"/>
    </row>
    <row r="62" spans="56:116" ht="6" customHeight="1">
      <c r="BD62" s="23"/>
      <c r="DL62" s="23"/>
    </row>
    <row r="63" spans="56:116" ht="3.75" customHeight="1" thickBot="1">
      <c r="BD63" s="23"/>
      <c r="BZ63" s="40"/>
      <c r="CA63" s="40"/>
      <c r="CB63" s="40"/>
      <c r="CC63" s="64"/>
      <c r="CD63" s="64"/>
      <c r="CE63" s="64"/>
      <c r="CF63" s="64"/>
      <c r="CG63" s="64"/>
      <c r="CH63" s="64"/>
      <c r="DL63" s="23"/>
    </row>
    <row r="64" spans="2:86" ht="19.5" customHeight="1" thickBot="1">
      <c r="B64" s="137" t="s">
        <v>17</v>
      </c>
      <c r="C64" s="138"/>
      <c r="D64" s="133" t="s">
        <v>20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34"/>
      <c r="O64" s="133" t="s">
        <v>37</v>
      </c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34"/>
      <c r="AW64" s="133" t="s">
        <v>24</v>
      </c>
      <c r="AX64" s="111"/>
      <c r="AY64" s="111"/>
      <c r="AZ64" s="111"/>
      <c r="BA64" s="134"/>
      <c r="BB64" s="133" t="s">
        <v>42</v>
      </c>
      <c r="BC64" s="112"/>
      <c r="BD64" s="23"/>
      <c r="BZ64" s="40"/>
      <c r="CA64" s="40"/>
      <c r="CB64" s="65"/>
      <c r="CC64" s="64"/>
      <c r="CD64" s="64"/>
      <c r="CE64" s="64"/>
      <c r="CF64" s="64"/>
      <c r="CG64" s="64"/>
      <c r="CH64" s="64"/>
    </row>
    <row r="65" spans="2:86" ht="18" customHeight="1">
      <c r="B65" s="171">
        <v>21</v>
      </c>
      <c r="C65" s="172"/>
      <c r="D65" s="165">
        <f>H61</f>
        <v>0.7069444444444439</v>
      </c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84" t="str">
        <f>$D$50</f>
        <v>FV Löchgau</v>
      </c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5" t="s">
        <v>23</v>
      </c>
      <c r="AF65" s="175" t="str">
        <f>$AG$50</f>
        <v>SpVgg Holzgerlingen</v>
      </c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6"/>
      <c r="AW65" s="180"/>
      <c r="AX65" s="181"/>
      <c r="AY65" s="181" t="s">
        <v>22</v>
      </c>
      <c r="AZ65" s="181"/>
      <c r="BA65" s="185"/>
      <c r="BB65" s="172"/>
      <c r="BC65" s="187"/>
      <c r="BZ65" s="40"/>
      <c r="CA65" s="40"/>
      <c r="CB65" s="65"/>
      <c r="CC65" s="64"/>
      <c r="CD65" s="64"/>
      <c r="CE65" s="64"/>
      <c r="CF65" s="64"/>
      <c r="CG65" s="64"/>
      <c r="CH65" s="64"/>
    </row>
    <row r="66" spans="2:55" ht="12" customHeight="1" thickBot="1">
      <c r="B66" s="173"/>
      <c r="C66" s="174"/>
      <c r="D66" s="168"/>
      <c r="E66" s="169"/>
      <c r="F66" s="169"/>
      <c r="G66" s="169"/>
      <c r="H66" s="169"/>
      <c r="I66" s="169"/>
      <c r="J66" s="169"/>
      <c r="K66" s="169"/>
      <c r="L66" s="169"/>
      <c r="M66" s="169"/>
      <c r="N66" s="170"/>
      <c r="O66" s="177" t="s">
        <v>33</v>
      </c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6"/>
      <c r="AF66" s="178" t="s">
        <v>35</v>
      </c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9"/>
      <c r="AW66" s="182"/>
      <c r="AX66" s="183"/>
      <c r="AY66" s="183"/>
      <c r="AZ66" s="183"/>
      <c r="BA66" s="186"/>
      <c r="BB66" s="174"/>
      <c r="BC66" s="188"/>
    </row>
    <row r="67" ht="3.75" customHeight="1" thickBot="1"/>
    <row r="68" spans="2:55" ht="19.5" customHeight="1" thickBot="1">
      <c r="B68" s="137" t="s">
        <v>17</v>
      </c>
      <c r="C68" s="138"/>
      <c r="D68" s="133" t="s">
        <v>20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34"/>
      <c r="O68" s="133" t="s">
        <v>38</v>
      </c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34"/>
      <c r="AW68" s="133" t="s">
        <v>24</v>
      </c>
      <c r="AX68" s="111"/>
      <c r="AY68" s="111"/>
      <c r="AZ68" s="111"/>
      <c r="BA68" s="134"/>
      <c r="BB68" s="133" t="s">
        <v>42</v>
      </c>
      <c r="BC68" s="112"/>
    </row>
    <row r="69" spans="2:55" ht="18" customHeight="1">
      <c r="B69" s="171">
        <v>22</v>
      </c>
      <c r="C69" s="172"/>
      <c r="D69" s="165">
        <f>$D$65+U61*$X$61+$AL$61</f>
        <v>0.7166666666666661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84" t="str">
        <f>$D$49</f>
        <v>TSV Ehningen 1</v>
      </c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5" t="s">
        <v>23</v>
      </c>
      <c r="AF69" s="175" t="str">
        <f>$AG$49</f>
        <v>TSV Ehningen 2</v>
      </c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6"/>
      <c r="AW69" s="180"/>
      <c r="AX69" s="181"/>
      <c r="AY69" s="181" t="s">
        <v>22</v>
      </c>
      <c r="AZ69" s="181"/>
      <c r="BA69" s="185"/>
      <c r="BB69" s="172"/>
      <c r="BC69" s="187"/>
    </row>
    <row r="70" spans="2:55" ht="12" customHeight="1" thickBot="1">
      <c r="B70" s="173"/>
      <c r="C70" s="174"/>
      <c r="D70" s="168"/>
      <c r="E70" s="169"/>
      <c r="F70" s="169"/>
      <c r="G70" s="169"/>
      <c r="H70" s="169"/>
      <c r="I70" s="169"/>
      <c r="J70" s="169"/>
      <c r="K70" s="169"/>
      <c r="L70" s="169"/>
      <c r="M70" s="169"/>
      <c r="N70" s="170"/>
      <c r="O70" s="177" t="s">
        <v>34</v>
      </c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6"/>
      <c r="AF70" s="178" t="s">
        <v>36</v>
      </c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9"/>
      <c r="AW70" s="182"/>
      <c r="AX70" s="183"/>
      <c r="AY70" s="183"/>
      <c r="AZ70" s="183"/>
      <c r="BA70" s="186"/>
      <c r="BB70" s="174"/>
      <c r="BC70" s="188"/>
    </row>
    <row r="73" spans="57:73" ht="12.75"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</row>
    <row r="74" spans="2:73" ht="12.75">
      <c r="B74" s="1" t="s">
        <v>39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</row>
    <row r="75" ht="13.5" thickBot="1"/>
    <row r="76" spans="9:48" ht="25.5" customHeight="1">
      <c r="I76" s="193" t="s">
        <v>10</v>
      </c>
      <c r="J76" s="194"/>
      <c r="K76" s="194"/>
      <c r="L76" s="17"/>
      <c r="M76" s="189" t="str">
        <f>IF(ISBLANK($AZ$69)," ",IF($AW$69&gt;$AZ$69,$O$69,IF($AZ$69&gt;$AW$69,$AF$69)))</f>
        <v> 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90"/>
    </row>
    <row r="77" spans="9:48" ht="25.5" customHeight="1">
      <c r="I77" s="195" t="s">
        <v>11</v>
      </c>
      <c r="J77" s="196"/>
      <c r="K77" s="196"/>
      <c r="L77" s="19"/>
      <c r="M77" s="191" t="str">
        <f>IF(ISBLANK($AZ$69)," ",IF($AW$69&lt;$AZ$69,$O$69,IF($AZ$69&lt;$AW$69,$AF$69)))</f>
        <v> </v>
      </c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2"/>
    </row>
    <row r="78" spans="9:48" ht="25.5" customHeight="1">
      <c r="I78" s="197" t="s">
        <v>12</v>
      </c>
      <c r="J78" s="198"/>
      <c r="K78" s="198"/>
      <c r="L78" s="18"/>
      <c r="M78" s="201" t="str">
        <f>IF(ISBLANK($AZ$65)," ",IF($AW$65&gt;$AZ$65,$O$65,IF($AZ$65&gt;$AW$65,$AF$65)))</f>
        <v> </v>
      </c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2"/>
    </row>
    <row r="79" spans="9:48" ht="25.5" customHeight="1" thickBot="1">
      <c r="I79" s="199" t="s">
        <v>13</v>
      </c>
      <c r="J79" s="200"/>
      <c r="K79" s="200"/>
      <c r="L79" s="20"/>
      <c r="M79" s="203" t="str">
        <f>IF(ISBLANK($AZ$65)," ",IF($AW$65&lt;$AZ$65,$O$65,IF($AZ$65&lt;$AW$65,$AF$65)))</f>
        <v> </v>
      </c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4"/>
    </row>
  </sheetData>
  <sheetProtection/>
  <mergeCells count="343">
    <mergeCell ref="I78:K78"/>
    <mergeCell ref="I79:K79"/>
    <mergeCell ref="AY65:AY66"/>
    <mergeCell ref="AZ69:BA70"/>
    <mergeCell ref="BB69:BC70"/>
    <mergeCell ref="M78:AV78"/>
    <mergeCell ref="M79:AV79"/>
    <mergeCell ref="D69:N70"/>
    <mergeCell ref="AF69:AV69"/>
    <mergeCell ref="M76:AV76"/>
    <mergeCell ref="M77:AV77"/>
    <mergeCell ref="I76:K76"/>
    <mergeCell ref="O70:AD70"/>
    <mergeCell ref="AF70:AV70"/>
    <mergeCell ref="O69:AD69"/>
    <mergeCell ref="I77:K77"/>
    <mergeCell ref="AY69:AY70"/>
    <mergeCell ref="AW64:BA64"/>
    <mergeCell ref="BB64:BC64"/>
    <mergeCell ref="BB68:BC68"/>
    <mergeCell ref="AZ65:BA66"/>
    <mergeCell ref="BB65:BC66"/>
    <mergeCell ref="AW65:AX66"/>
    <mergeCell ref="B64:C64"/>
    <mergeCell ref="O64:AV64"/>
    <mergeCell ref="AF65:AV65"/>
    <mergeCell ref="O66:AD66"/>
    <mergeCell ref="AF66:AV66"/>
    <mergeCell ref="AW69:AX70"/>
    <mergeCell ref="O68:AV68"/>
    <mergeCell ref="O65:AD65"/>
    <mergeCell ref="AW68:BA68"/>
    <mergeCell ref="B69:C70"/>
    <mergeCell ref="D64:N64"/>
    <mergeCell ref="D68:N68"/>
    <mergeCell ref="D65:N66"/>
    <mergeCell ref="B68:C68"/>
    <mergeCell ref="B65:C66"/>
    <mergeCell ref="AV53:AW53"/>
    <mergeCell ref="X61:AB61"/>
    <mergeCell ref="AL61:AP61"/>
    <mergeCell ref="AS53:AU53"/>
    <mergeCell ref="AE53:AF53"/>
    <mergeCell ref="AS52:AU52"/>
    <mergeCell ref="AV52:AW52"/>
    <mergeCell ref="AS51:AU51"/>
    <mergeCell ref="AV51:AW51"/>
    <mergeCell ref="AE51:AF51"/>
    <mergeCell ref="AG51:AR51"/>
    <mergeCell ref="AE52:AF52"/>
    <mergeCell ref="AG52:AR5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AW26:AX26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AG17:BA17"/>
    <mergeCell ref="AG16:BA16"/>
    <mergeCell ref="U10:V10"/>
    <mergeCell ref="B20:C20"/>
    <mergeCell ref="D20:X20"/>
    <mergeCell ref="AE19:AF19"/>
    <mergeCell ref="B16:C16"/>
    <mergeCell ref="AE16:AF16"/>
    <mergeCell ref="B26:C26"/>
    <mergeCell ref="O26:AD26"/>
    <mergeCell ref="AF26:AV26"/>
    <mergeCell ref="J26:N26"/>
    <mergeCell ref="D17:X17"/>
    <mergeCell ref="D18:X18"/>
    <mergeCell ref="AE20:AF20"/>
    <mergeCell ref="AE17:AF17"/>
    <mergeCell ref="AE18:AF18"/>
    <mergeCell ref="O25:AD25"/>
    <mergeCell ref="Y16:Z16"/>
    <mergeCell ref="Y20:Z20"/>
    <mergeCell ref="B17:C17"/>
    <mergeCell ref="B18:C18"/>
    <mergeCell ref="B19:C19"/>
    <mergeCell ref="D19:X19"/>
    <mergeCell ref="Y17:Z17"/>
    <mergeCell ref="Y18:Z18"/>
    <mergeCell ref="Y19:Z19"/>
    <mergeCell ref="D16:X16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0:F30"/>
    <mergeCell ref="G30:I30"/>
    <mergeCell ref="D33:F33"/>
    <mergeCell ref="G33:I33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F44:AV44"/>
    <mergeCell ref="AW44:AX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4:BA44"/>
    <mergeCell ref="BB44:BC44"/>
    <mergeCell ref="B48:O48"/>
    <mergeCell ref="P48:R48"/>
    <mergeCell ref="S48:W48"/>
    <mergeCell ref="X48:Z48"/>
    <mergeCell ref="D44:F44"/>
    <mergeCell ref="G44:I44"/>
    <mergeCell ref="J44:N44"/>
    <mergeCell ref="O44:AD44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X52:Z52"/>
    <mergeCell ref="B52:C52"/>
    <mergeCell ref="D52:O52"/>
    <mergeCell ref="B57:BC57"/>
    <mergeCell ref="B53:C53"/>
    <mergeCell ref="D53:O53"/>
    <mergeCell ref="P53:R53"/>
    <mergeCell ref="S53:T53"/>
    <mergeCell ref="AY53:AZ53"/>
    <mergeCell ref="BA53:BC53"/>
    <mergeCell ref="AG53:AR53"/>
    <mergeCell ref="AY52:AZ52"/>
    <mergeCell ref="BA52:BC52"/>
    <mergeCell ref="A2:AP2"/>
    <mergeCell ref="A3:AP3"/>
    <mergeCell ref="A4:AP4"/>
    <mergeCell ref="B56:BC56"/>
    <mergeCell ref="V53:W53"/>
    <mergeCell ref="X53:Z53"/>
    <mergeCell ref="V51:W51"/>
    <mergeCell ref="X51:Z5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2015-01-06T11:58:01Z</cp:lastPrinted>
  <dcterms:created xsi:type="dcterms:W3CDTF">2002-02-21T07:48:38Z</dcterms:created>
  <dcterms:modified xsi:type="dcterms:W3CDTF">2015-01-06T11:58:21Z</dcterms:modified>
  <cp:category/>
  <cp:version/>
  <cp:contentType/>
  <cp:contentStatus/>
</cp:coreProperties>
</file>